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AppData\Local\Temp\_tc\6.Решение за 2023 год - исполнение по ЧМР\"/>
    </mc:Choice>
  </mc:AlternateContent>
  <bookViews>
    <workbookView xWindow="120" yWindow="390" windowWidth="15480" windowHeight="10560"/>
  </bookViews>
  <sheets>
    <sheet name="Лист1" sheetId="1" r:id="rId1"/>
  </sheets>
  <definedNames>
    <definedName name="_xlnm.Print_Titles" localSheetId="0">Лист1!$14:$15</definedName>
    <definedName name="_xlnm.Print_Area" localSheetId="0">Лист1!$A$1:$E$299</definedName>
  </definedNames>
  <calcPr calcId="162913"/>
</workbook>
</file>

<file path=xl/calcChain.xml><?xml version="1.0" encoding="utf-8"?>
<calcChain xmlns="http://schemas.openxmlformats.org/spreadsheetml/2006/main">
  <c r="D222" i="1" l="1"/>
  <c r="D216" i="1"/>
  <c r="D110" i="1"/>
  <c r="D89" i="1"/>
  <c r="D88" i="1" s="1"/>
  <c r="D242" i="1" l="1"/>
  <c r="D290" i="1"/>
  <c r="D288" i="1" s="1"/>
  <c r="D280" i="1"/>
  <c r="D268" i="1"/>
  <c r="D214" i="1" l="1"/>
  <c r="D200" i="1"/>
  <c r="D182" i="1"/>
  <c r="D196" i="1"/>
  <c r="D178" i="1"/>
  <c r="D161" i="1"/>
  <c r="D100" i="1"/>
  <c r="D65" i="1"/>
  <c r="D51" i="1"/>
  <c r="D47" i="1"/>
  <c r="D43" i="1"/>
  <c r="D39" i="1"/>
  <c r="D20" i="1"/>
  <c r="D276" i="1" l="1"/>
  <c r="D254" i="1" l="1"/>
  <c r="D240" i="1" s="1"/>
  <c r="D106" i="1"/>
  <c r="D98" i="1" s="1"/>
  <c r="D206" i="1"/>
  <c r="D139" i="1"/>
  <c r="D122" i="1"/>
  <c r="D186" i="1" l="1"/>
  <c r="D167" i="1"/>
  <c r="D165" i="1" s="1"/>
  <c r="D128" i="1"/>
  <c r="D192" i="1" l="1"/>
  <c r="D176" i="1" s="1"/>
  <c r="D232" i="1"/>
  <c r="D174" i="1" l="1"/>
  <c r="D149" i="1"/>
  <c r="D153" i="1"/>
  <c r="D120" i="1"/>
  <c r="D84" i="1"/>
  <c r="D73" i="1"/>
  <c r="D59" i="1" l="1"/>
  <c r="D238" i="1" l="1"/>
  <c r="D159" i="1" l="1"/>
  <c r="D157" i="1" s="1"/>
  <c r="D147" i="1"/>
  <c r="D145" i="1" s="1"/>
  <c r="D133" i="1"/>
  <c r="D132" i="1" l="1"/>
  <c r="D116" i="1"/>
  <c r="D96" i="1" s="1"/>
  <c r="D82" i="1"/>
  <c r="D78" i="1"/>
  <c r="D69" i="1"/>
  <c r="D57" i="1"/>
  <c r="D37" i="1"/>
  <c r="D36" i="1" s="1"/>
  <c r="D18" i="1"/>
  <c r="D55" i="1" l="1"/>
  <c r="D16" i="1" s="1"/>
  <c r="D296" i="1" l="1"/>
</calcChain>
</file>

<file path=xl/sharedStrings.xml><?xml version="1.0" encoding="utf-8"?>
<sst xmlns="http://schemas.openxmlformats.org/spreadsheetml/2006/main" count="440" uniqueCount="298">
  <si>
    <t>Наименование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</si>
  <si>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</si>
  <si>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</si>
  <si>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</si>
  <si>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</si>
  <si>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</si>
  <si>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</si>
  <si>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 </t>
  </si>
  <si>
    <t>Налог, взимаемый в связи с применением патентной системы налогообложения</t>
  </si>
  <si>
    <t>Единый сельскохозяйственный 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</si>
  <si>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</si>
  <si>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</si>
  <si>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</si>
  <si>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</si>
  <si>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</si>
  <si>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</si>
  <si>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</si>
  <si>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2 00 00000 00 0000  000</t>
  </si>
  <si>
    <t>Безвозмездные поступления от других бюджетов бюджетной системы Российской Федерации</t>
  </si>
  <si>
    <t>2 02 00000 00 0000 000</t>
  </si>
  <si>
    <t>ВСЕГО ДОХОДОВ</t>
  </si>
  <si>
    <t xml:space="preserve">к решению Совета  Чистопольского </t>
  </si>
  <si>
    <t xml:space="preserve">бюджета муниципального образования </t>
  </si>
  <si>
    <t xml:space="preserve">"Чистопольский муниципальный район"  Республики Татарстан </t>
  </si>
  <si>
    <t>Государственная пошлина по делам, рассматриваемым в судах общей юрисдикции, мировыми судьями</t>
  </si>
  <si>
    <t>1 00 00000 00 0000 000</t>
  </si>
  <si>
    <t>1 01 00000 00 0000 000</t>
  </si>
  <si>
    <t>1 01 02000 01 0000 000</t>
  </si>
  <si>
    <t>1 03 00000 00 0000 000</t>
  </si>
  <si>
    <t>103 02000 01 0000 110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</si>
  <si>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</si>
  <si>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</si>
  <si>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</si>
  <si>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</si>
  <si>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</si>
  <si>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>Единый налог на вмененный доход для отдельных видов деятеьности</t>
  </si>
  <si>
    <t>1 05 02000 02 0000 110</t>
  </si>
  <si>
    <t>1 08 00000 00 0000 000</t>
  </si>
  <si>
    <t xml:space="preserve">НАЛОГИ. СБОРЫ И РЕГУЛЯРНЫЕ ПЛАТЕЖИ ЗА ПОЛЬЗОВАНИЕ ПРИРОДНЫМИ РЕСУРСАМИ </t>
  </si>
  <si>
    <t>1 07 00000 00 0000 000</t>
  </si>
  <si>
    <t>Налог на добычу полезных ископаемых</t>
  </si>
  <si>
    <t>1 07 01000 01 0000 110</t>
  </si>
  <si>
    <t xml:space="preserve">1 08 03000 01 0000 110 </t>
  </si>
  <si>
    <t>1 11 00000 00 0000 000</t>
  </si>
  <si>
    <t>1 11 05000 00 0000 120</t>
  </si>
  <si>
    <t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</si>
  <si>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</si>
  <si>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1 12 00000 00 0000 000</t>
  </si>
  <si>
    <t>1 12 01000 01 0000 120</t>
  </si>
  <si>
    <t>1 14 00000 00 0000 000</t>
  </si>
  <si>
    <t>Доходы от реализации имущества, находящегося в государственной и муниципальной собственности  (за исключением движимого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</si>
  <si>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</si>
  <si>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1 14 06000 00 0000 430</t>
  </si>
  <si>
    <t>1 16 00000 00 0000 000</t>
  </si>
  <si>
    <t>1 13 00000 00 0000 000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</si>
  <si>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</si>
  <si>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</si>
  <si>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1 13 02000 00 0000 130</t>
  </si>
  <si>
    <t>Налог, взимаемый с налогоплательщиков, выбравших в качестве объекта налогообложения доходы</t>
  </si>
  <si>
    <t>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</si>
  <si>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</si>
  <si>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</si>
  <si>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1 05 02010 02 0000 110</t>
  </si>
  <si>
    <t>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</si>
  <si>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</si>
  <si>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</si>
  <si>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1 08 03010 01 0000 110</t>
  </si>
  <si>
    <t>1 11 05030 00 0000 120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</si>
  <si>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            </t>
  </si>
  <si>
    <t>1 11 09040 00 0000 120</t>
  </si>
  <si>
    <t>Прочие доходы от компенсации затрат государства</t>
  </si>
  <si>
    <t>1 13 02990 00 0000 130</t>
  </si>
  <si>
    <t>1 14 02050 05 0000 410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</si>
  <si>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</si>
  <si>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</si>
  <si>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</si>
  <si>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</si>
  <si>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</si>
  <si>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</si>
  <si>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</si>
  <si>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</si>
  <si>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</si>
  <si>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1 01 02040 01 0000 110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</si>
  <si>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и отчислений в местные бюджеты</t>
  </si>
  <si>
    <t>Доходы от уплаты акцизов на моторные масла для дизельных и (или) карбюраторных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</si>
  <si>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</si>
  <si>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</si>
  <si>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</si>
  <si>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</si>
  <si>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1 03 02250 01 0000 110</t>
  </si>
  <si>
    <t>1 03 02260 01 0000 110</t>
  </si>
  <si>
    <t>Плата за выбросы загрязняющих веществ в атмосферный воздух стационарными объектами</t>
  </si>
  <si>
    <t>1 12 01010 01 0000 120</t>
  </si>
  <si>
    <t>Плата за сбросы загрязняющих веществ в водные объекты</t>
  </si>
  <si>
    <t>1 12 01030 01 0000 120</t>
  </si>
  <si>
    <t>1 12 01040 01 0000 120</t>
  </si>
  <si>
    <t>Субсидии бюджетам муниципальных районов (межбюджетные субсидии)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</si>
  <si>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</si>
  <si>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</si>
  <si>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</si>
  <si>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</si>
  <si>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</si>
  <si>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</si>
  <si>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1 13 02995 05 0000 130</t>
  </si>
  <si>
    <t>Прочие доходы от компенсации затрат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</si>
  <si>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</si>
  <si>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№1</t>
  </si>
  <si>
    <t>Доходы</t>
  </si>
  <si>
    <t>по кодам классификации доходов бюджета</t>
  </si>
  <si>
    <t xml:space="preserve">                                                                                                                                </t>
  </si>
  <si>
    <t xml:space="preserve"> (тыс. рублей)</t>
  </si>
  <si>
    <t>Код бюджетной классификации доходов</t>
  </si>
  <si>
    <t>000</t>
  </si>
  <si>
    <t>182</t>
  </si>
  <si>
    <t>803</t>
  </si>
  <si>
    <t>048</t>
  </si>
  <si>
    <t>802</t>
  </si>
  <si>
    <t>1 05 01011 01 0000 110</t>
  </si>
  <si>
    <t>Налог на добычу общераспространенных полезных ископаемых</t>
  </si>
  <si>
    <t>1 07 01020 01 0000 110</t>
  </si>
  <si>
    <t>1 11 05010 00 0000 120</t>
  </si>
  <si>
    <t>1 11 05013 13 0000 120</t>
  </si>
  <si>
    <t>111 05020 00 0000 120</t>
  </si>
  <si>
    <t>111 05025 05 0000 120</t>
  </si>
  <si>
    <t>1 11 05035 05 0000 120</t>
  </si>
  <si>
    <t>1 11 09045 05 0000 120</t>
  </si>
  <si>
    <t xml:space="preserve">803 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</si>
  <si>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</si>
  <si>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</si>
  <si>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</si>
  <si>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188</t>
  </si>
  <si>
    <t>785</t>
  </si>
  <si>
    <t>750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</si>
  <si>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</si>
  <si>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</si>
  <si>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</si>
  <si>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</si>
  <si>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1 05 01021 01 0000 110</t>
  </si>
  <si>
    <t>1 11 08000 00 0000 120</t>
  </si>
  <si>
    <t>1 11 08050 05 0000 120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</si>
  <si>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числеминимальный налог, зачисляемый в бюджеты субъектов РФ)</t>
  </si>
  <si>
    <t>1 11 05013 05 0000 120</t>
  </si>
  <si>
    <t>1 14 06013 05 0000 430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</si>
  <si>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</si>
  <si>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Плата за размещение отходов производства</t>
  </si>
  <si>
    <t>1 12 01041 01 0000 120</t>
  </si>
  <si>
    <t>2 02 20000 00 0000 150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</si>
  <si>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</si>
  <si>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</si>
  <si>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1 13 02065 05 0000 130 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</si>
  <si>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</si>
  <si>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</si>
  <si>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1 12 01042 01 0000 120</t>
  </si>
  <si>
    <t>Доходы от уплаты акцизов на дизельное отпливо, 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отчеслений в местные бюджеты (по норматовам, установленным Федеральным законом о федеральном бюджете в целях формирования дорожных фондов субьектов российской Федерации)</t>
  </si>
  <si>
    <t>1 03 02231 01 0000 110</t>
  </si>
  <si>
    <t>Доходы от уплаты акцизов на моторные масла для дизельных и (или) карбюраторных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</si>
  <si>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</si>
  <si>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</si>
  <si>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</si>
  <si>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бюджеты( по нормативам, установленным Федеральным законом о федеральном бюджете в целях формирования дорожных фондов субьектов Российской Федерации)</t>
  </si>
  <si>
    <t>1 03 02261 01 0000 110</t>
  </si>
  <si>
    <t>Субсидии бюджетам муниципальных районов и городских округов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</si>
  <si>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Субсидии на обеспечение комплексного развития сельских территорий</t>
  </si>
  <si>
    <t xml:space="preserve"> Прочие субсидии бюджетам муниципальных районов</t>
  </si>
  <si>
    <t>Субвенции бюджетам муниципальных районов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</si>
  <si>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</si>
  <si>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Иные межбюджетные трансферты бюджетам муниципальных районов </t>
  </si>
  <si>
    <t>2 02 25304 05 0000 150</t>
  </si>
  <si>
    <t>2 02 25576 05 0000 150</t>
  </si>
  <si>
    <t>2 02 29999 05 0000 150</t>
  </si>
  <si>
    <t>2 02 30000 05 0000 150</t>
  </si>
  <si>
    <t>2 02 30024 05 0000 150</t>
  </si>
  <si>
    <t>2 02 35118 05 0000 150</t>
  </si>
  <si>
    <t>2 02 35120 05 0000 150</t>
  </si>
  <si>
    <t>2 02 35303 05 0000 150</t>
  </si>
  <si>
    <t>2 02 35930 05 0000 150</t>
  </si>
  <si>
    <t>2 02 40000 05 0000 150</t>
  </si>
  <si>
    <t xml:space="preserve">  202 40014 05 0000 150</t>
  </si>
  <si>
    <t xml:space="preserve">  202 49999 05 0000 150</t>
  </si>
  <si>
    <t>218 60010 05 0000 150</t>
  </si>
  <si>
    <t>219 00000 05 0000 150</t>
  </si>
  <si>
    <t>219 60010 05 0000 150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</si>
  <si>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</si>
  <si>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Доходы, поступающие в порядке возмещения расходов, понесенных в связи с эксплуатацией имущества</t>
  </si>
  <si>
    <t xml:space="preserve">1 13 02060 00 0000 130 </t>
  </si>
  <si>
    <t>Административные штрафы, установленные Кодексом Российской Федерации ою административных правонарушениях</t>
  </si>
  <si>
    <t>1 16 01000 01 0000 140</t>
  </si>
  <si>
    <t>1 16 01050 01 0000 140</t>
  </si>
  <si>
    <t>1 16 01053 01 0000 140</t>
  </si>
  <si>
    <t>1 16 01070 01 0000 140</t>
  </si>
  <si>
    <t>1 16 01140 01 0000 140</t>
  </si>
  <si>
    <t>1 16 01143 01 0000 140</t>
  </si>
  <si>
    <t>1 16 01200 01 0000 140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</si>
  <si>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</si>
  <si>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</si>
  <si>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</si>
  <si>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781</t>
  </si>
  <si>
    <t>1 16 10030 05 0000 140</t>
  </si>
  <si>
    <t xml:space="preserve">1 16 10120 00 0000 140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</si>
  <si>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 бюджетной системы Российской Федерации по нормативам, действовавшим в 2019 году</t>
  </si>
  <si>
    <t>701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</si>
  <si>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</si>
  <si>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</si>
  <si>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1 16 10129 01 0000 140</t>
  </si>
  <si>
    <t>Платежи, уплачиваемые в целях возмещения вреда</t>
  </si>
  <si>
    <t>1 16 11000 01 0000 140</t>
  </si>
  <si>
    <t>1 16 11050 01 0000 140</t>
  </si>
  <si>
    <t>734</t>
  </si>
  <si>
    <t>Доходы, получаемые в виде арендной  платы за земельные участки,  государственная собственность на которые не разграничена и которые расположены в границах сельских поселений,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</si>
  <si>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 платы,  а также средства от продажи права на заключение договоров аренды за земли, находящиеся в собствености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</si>
  <si>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 муниципальных бюджетных и автономных учреждений) </t>
  </si>
  <si>
    <t xml:space="preserve">Плата за размещение отходов производства и потребления </t>
  </si>
  <si>
    <t xml:space="preserve">Прочие поступления от использования имущества, находящегося в  собственности муниципальных районов(за исключением имущества муниципальных бюджетных и  автономных учреждений, а также имущества  муниципальных унитарных предприятий, в том числе казенных)              </t>
  </si>
  <si>
    <t>Доходы от реализации имущества, находящегося в  оперативном управлении учреждений, находящихся в ведении органов управления муниципалных районов (за исключением  имущества 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</si>
  <si>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 собственностьи</t>
  </si>
  <si>
    <t>Административные штрафы, установленные главой 5 Кодекс Российской Федерации об административных правонарушенияз, за  административные правонарущения,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</si>
  <si>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</si>
  <si>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щтрафы,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</si>
  <si>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</si>
  <si>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 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</si>
  <si>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</si>
  <si>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несполнения или ненадлежащего исполнения обязательсвт перед государственным (муниципальным) органом, казенным учреждением, Центральным банком  Российской Федерации, государственной корпорацией</t>
  </si>
  <si>
    <t>муниципального района "Об исполнении</t>
  </si>
  <si>
    <t xml:space="preserve"> бюджета муниципального образования</t>
  </si>
  <si>
    <t xml:space="preserve"> "Чистопольский муниципальный район"</t>
  </si>
  <si>
    <t>1 01 02080 01 0000 110</t>
  </si>
  <si>
    <t>811</t>
  </si>
  <si>
    <t>1 11 09080 00 0000 120</t>
  </si>
  <si>
    <t>1 11 09080 05 0000 120</t>
  </si>
  <si>
    <t>731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</si>
  <si>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</si>
  <si>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</si>
  <si>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</si>
  <si>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</si>
  <si>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1 16 10031 05 0000 140</t>
  </si>
  <si>
    <t>Платежи в целях возмещения причиненного ущерба (убытков)</t>
  </si>
  <si>
    <t>1 16 10000 00 0000 140</t>
  </si>
  <si>
    <t>111 09045 05 0000 120</t>
  </si>
  <si>
    <t>1 16 01203 01 0000 140</t>
  </si>
  <si>
    <t>116 07090 05 0000 140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</si>
  <si>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</si>
  <si>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Безвозмездные поступления от государственных (муниципальных) организаций в бюджеты муниципальных районов</t>
  </si>
  <si>
    <t>Доходы бюджетов муниципальных районов от возврата бюджетными учреждениями остатков субсидий прошлых лет</t>
  </si>
  <si>
    <t>218 05010 05 0000 150</t>
  </si>
  <si>
    <t>203 00000 00 0000 000</t>
  </si>
  <si>
    <t>Прочие безвозмездные поступления от государственных (муниципальных) организаций в бюджеты муниципальных районов</t>
  </si>
  <si>
    <t>219 25304 05 0000 150</t>
  </si>
  <si>
    <t>Код администра-тора поступления</t>
  </si>
  <si>
    <t>218 00000 00 0000 000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</si>
  <si>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 прошлых лет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</si>
  <si>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</si>
  <si>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219 00000 00 0000 000</t>
  </si>
  <si>
    <t>Республики Татарстан за 2023 год"</t>
  </si>
  <si>
    <t xml:space="preserve">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</si>
  <si>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</si>
  <si>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</si>
  <si>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</si>
  <si>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101 02 140 01 0000 110</t>
  </si>
  <si>
    <t>1 05 01012 01 0000 110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</si>
  <si>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</si>
  <si>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</si>
  <si>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Государственная пошлина за выдачу разрешения на установку рекламной конструкции</t>
  </si>
  <si>
    <t>1 08 07150 01 0000 110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</si>
  <si>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</si>
  <si>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</si>
  <si>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</si>
  <si>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</si>
  <si>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</si>
  <si>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</si>
  <si>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</si>
  <si>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</si>
  <si>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</si>
  <si>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</si>
  <si>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</si>
  <si>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203 05099 05 0000.150</t>
  </si>
  <si>
    <t>Доходы бюджетов муниципальных районов от возврата автономными учреждениями остатков субсидий прошлых лет</t>
  </si>
  <si>
    <t>218 05020 05 0000 150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</si>
  <si>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</si>
  <si>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</si>
  <si>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</si>
  <si>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202 20299 05 0000 150</t>
  </si>
  <si>
    <t>Кассовое исполнение за 2023 год</t>
  </si>
  <si>
    <t>Налог на доходы физических лиц в части суммы налога, превышающей 650000рублей, относящейся к части налоговой базы, превышающей 5000000рублей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от физических лиц в отношении доходов от долевого участия в организации, полученных в виде дивидендов)</t>
  </si>
  <si>
    <t>Доходы, получаемые в виде арендной  платы за земельные участки,  государственная собственность на которые не разграничена а также средства от продажи права на заключение договоров аренды указанных земельных  участков</t>
  </si>
  <si>
    <t>Доходы, получаемые в виде арендной  платы за земельные участки,  государственная собственностьна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</si>
  <si>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 платы за земли после разграничения  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</si>
  <si>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 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</si>
  <si>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</si>
  <si>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 xml:space="preserve">Прочие поступления от использования имущества, находящегося в  собственности муниципальных районов(за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           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</si>
  <si>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разграничена.</t>
  </si>
  <si>
    <t>Плата, поступившая в рамках договоров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которых не разграничена.</t>
  </si>
  <si>
    <t>1 16 10123 01 0051 140</t>
  </si>
  <si>
    <t>Доходы от реализации имущества, находящегося в  собственности  муниципальных районов (за исключением  движимого имущества  муниципальных бюджетных и автономных учреждений, а также имущества  муниципальных унитарных предприятий, в том числе казенных) в части реализации основных средств по указанному имуществу)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</si>
  <si>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</si>
  <si>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 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</si>
  <si>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бюджетными, (автономными) учреждениями, унитарными предприятиями)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</si>
  <si>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</si>
  <si>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№31/1   от15.05.2024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</si>
</sst>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?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name val="Arial Narrow"/>
      <family val="2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89">
    <xf numFmtId="0" fontId="0" fillId="0" borderId="0" xfId="0"/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justify" wrapText="1"/>
    </xf>
    <xf numFmtId="49" fontId="3" fillId="0" borderId="0" xfId="0" applyNumberFormat="1" applyFont="1" applyFill="1" applyBorder="1" applyAlignment="1">
      <alignment horizontal="left" wrapText="1"/>
    </xf>
    <xf numFmtId="166" fontId="3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166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justify" wrapText="1"/>
    </xf>
    <xf numFmtId="0" fontId="1" fillId="0" borderId="0" xfId="0" applyFont="1" applyFill="1" applyBorder="1"/>
    <xf numFmtId="164" fontId="9" fillId="0" borderId="0" xfId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justify" wrapText="1"/>
    </xf>
    <xf numFmtId="43" fontId="1" fillId="0" borderId="0" xfId="0" applyNumberFormat="1" applyFont="1" applyFill="1"/>
    <xf numFmtId="0" fontId="1" fillId="0" borderId="0" xfId="0" applyFont="1" applyFill="1" applyBorder="1" applyAlignment="1">
      <alignment wrapText="1"/>
    </xf>
    <xf numFmtId="49" fontId="7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0" borderId="0" xfId="0" applyFont="1" applyFill="1" applyAlignment="1">
      <alignment wrapText="1" shrinkToFit="1"/>
    </xf>
    <xf numFmtId="0" fontId="3" fillId="0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wrapText="1"/>
    </xf>
    <xf numFmtId="49" fontId="11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justify" wrapText="1"/>
    </xf>
    <xf numFmtId="49" fontId="4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wrapText="1" shrinkToFit="1"/>
    </xf>
    <xf numFmtId="0" fontId="3" fillId="0" borderId="0" xfId="0" applyNumberFormat="1" applyFont="1" applyFill="1" applyAlignment="1">
      <alignment wrapText="1" shrinkToFit="1"/>
    </xf>
    <xf numFmtId="165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justify" wrapText="1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13" fillId="0" borderId="1" xfId="0" applyFont="1" applyFill="1" applyBorder="1" applyAlignment="1">
      <alignment horizontal="center" vertical="center" wrapText="1" shrinkToFit="1"/>
    </xf>
    <xf numFmtId="165" fontId="4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wrapText="1"/>
    </xf>
    <xf numFmtId="0" fontId="7" fillId="0" borderId="0" xfId="0" applyFont="1" applyFill="1"/>
    <xf numFmtId="4" fontId="7" fillId="0" borderId="0" xfId="0" applyNumberFormat="1" applyFont="1" applyFill="1"/>
    <xf numFmtId="4" fontId="3" fillId="0" borderId="0" xfId="0" applyNumberFormat="1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0" xfId="0" applyFont="1" applyFill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0"/>
  <sheetViews>
    <sheetView tabSelected="1" topLeftCell="A22" zoomScaleSheetLayoutView="100" workbookViewId="0">
      <selection activeCell="F10" sqref="F10"/>
    </sheetView>
  </sheetViews>
  <sheetFormatPr defaultColWidth="8.85546875" defaultRowHeight="15.75" x14ac:dyDescent="0.25"/>
  <cols>
    <col min="1" max="1" width="56.140625" style="79" customWidth="1"/>
    <col min="2" max="2" width="13" style="1" customWidth="1"/>
    <col min="3" max="3" width="27.7109375" style="12" customWidth="1"/>
    <col min="4" max="4" width="16" style="36" customWidth="1"/>
    <col min="5" max="5" width="0.5703125" style="6" customWidth="1"/>
    <col min="6" max="6" width="15.28515625" style="6" customWidth="1"/>
    <col min="7" max="7" width="14.28515625" style="6" bestFit="1" customWidth="1"/>
    <col min="8" max="16384" width="8.85546875" style="6"/>
  </cols>
  <sheetData>
    <row r="1" spans="1:5" x14ac:dyDescent="0.25">
      <c r="A1" s="86" t="s">
        <v>106</v>
      </c>
      <c r="B1" s="86"/>
      <c r="C1" s="86"/>
      <c r="D1" s="86"/>
      <c r="E1" s="86"/>
    </row>
    <row r="2" spans="1:5" x14ac:dyDescent="0.25">
      <c r="A2" s="85" t="s">
        <v>21</v>
      </c>
      <c r="B2" s="85"/>
      <c r="C2" s="85"/>
      <c r="D2" s="85"/>
      <c r="E2" s="85"/>
    </row>
    <row r="3" spans="1:5" x14ac:dyDescent="0.25">
      <c r="A3" s="85" t="s">
        <v>222</v>
      </c>
      <c r="B3" s="85"/>
      <c r="C3" s="85"/>
      <c r="D3" s="85"/>
      <c r="E3" s="85"/>
    </row>
    <row r="4" spans="1:5" x14ac:dyDescent="0.25">
      <c r="A4" s="85" t="s">
        <v>223</v>
      </c>
      <c r="B4" s="85"/>
      <c r="C4" s="85"/>
      <c r="D4" s="85"/>
      <c r="E4" s="85"/>
    </row>
    <row r="5" spans="1:5" x14ac:dyDescent="0.25">
      <c r="A5" s="85" t="s">
        <v>224</v>
      </c>
      <c r="B5" s="85"/>
      <c r="C5" s="85"/>
      <c r="D5" s="85"/>
      <c r="E5" s="85"/>
    </row>
    <row r="6" spans="1:5" x14ac:dyDescent="0.25">
      <c r="A6" s="78"/>
      <c r="B6" s="16"/>
      <c r="C6" s="85" t="s">
        <v>252</v>
      </c>
      <c r="D6" s="85"/>
      <c r="E6" s="85"/>
    </row>
    <row r="7" spans="1:5" x14ac:dyDescent="0.25">
      <c r="A7" s="85" t="s">
        <v>297</v>
      </c>
      <c r="B7" s="85"/>
      <c r="C7" s="87"/>
      <c r="D7" s="87"/>
      <c r="E7" s="87"/>
    </row>
    <row r="8" spans="1:5" x14ac:dyDescent="0.25">
      <c r="A8" s="78"/>
      <c r="B8" s="16"/>
      <c r="C8" s="17"/>
      <c r="D8" s="62"/>
      <c r="E8" s="18"/>
    </row>
    <row r="9" spans="1:5" x14ac:dyDescent="0.25">
      <c r="A9" s="81" t="s">
        <v>107</v>
      </c>
      <c r="B9" s="81"/>
      <c r="C9" s="82"/>
      <c r="D9" s="82"/>
      <c r="E9" s="82"/>
    </row>
    <row r="10" spans="1:5" x14ac:dyDescent="0.25">
      <c r="A10" s="81" t="s">
        <v>22</v>
      </c>
      <c r="B10" s="81"/>
      <c r="C10" s="88"/>
      <c r="D10" s="88"/>
      <c r="E10" s="88"/>
    </row>
    <row r="11" spans="1:5" x14ac:dyDescent="0.25">
      <c r="A11" s="81" t="s">
        <v>23</v>
      </c>
      <c r="B11" s="81"/>
      <c r="C11" s="82"/>
      <c r="D11" s="82"/>
      <c r="E11" s="82"/>
    </row>
    <row r="12" spans="1:5" x14ac:dyDescent="0.25">
      <c r="A12" s="81" t="s">
        <v>108</v>
      </c>
      <c r="B12" s="81"/>
      <c r="C12" s="81"/>
      <c r="D12" s="81"/>
      <c r="E12" s="12"/>
    </row>
    <row r="13" spans="1:5" x14ac:dyDescent="0.25">
      <c r="A13" s="81" t="s">
        <v>253</v>
      </c>
      <c r="B13" s="81"/>
      <c r="C13" s="82"/>
      <c r="D13" s="82"/>
      <c r="E13" s="82"/>
    </row>
    <row r="14" spans="1:5" x14ac:dyDescent="0.25">
      <c r="A14" s="79" t="s">
        <v>109</v>
      </c>
      <c r="D14" s="36" t="s">
        <v>110</v>
      </c>
    </row>
    <row r="15" spans="1:5" ht="60" x14ac:dyDescent="0.25">
      <c r="A15" s="37" t="s">
        <v>0</v>
      </c>
      <c r="B15" s="38" t="s">
        <v>247</v>
      </c>
      <c r="C15" s="37" t="s">
        <v>111</v>
      </c>
      <c r="D15" s="63" t="s">
        <v>281</v>
      </c>
      <c r="E15" s="19"/>
    </row>
    <row r="16" spans="1:5" ht="22.5" customHeight="1" x14ac:dyDescent="0.25">
      <c r="A16" s="2" t="s">
        <v>1</v>
      </c>
      <c r="B16" s="48" t="s">
        <v>112</v>
      </c>
      <c r="C16" s="39" t="s">
        <v>25</v>
      </c>
      <c r="D16" s="64">
        <f>SUM(D18+D36+D55+D82+D88+D96+D132+D145+D157+D174)</f>
        <v>934524.99999999988</v>
      </c>
      <c r="E16" s="5"/>
    </row>
    <row r="17" spans="1:5" ht="14.25" customHeight="1" x14ac:dyDescent="0.25">
      <c r="A17" s="2"/>
      <c r="B17" s="48"/>
      <c r="C17" s="39"/>
      <c r="D17" s="64"/>
      <c r="E17" s="5"/>
    </row>
    <row r="18" spans="1:5" x14ac:dyDescent="0.25">
      <c r="A18" s="2" t="s">
        <v>2</v>
      </c>
      <c r="B18" s="48" t="s">
        <v>113</v>
      </c>
      <c r="C18" s="39" t="s">
        <v>26</v>
      </c>
      <c r="D18" s="64">
        <f>SUM(D20)</f>
        <v>788754.60000000009</v>
      </c>
      <c r="E18" s="5"/>
    </row>
    <row r="19" spans="1:5" ht="12" customHeight="1" x14ac:dyDescent="0.25">
      <c r="A19" s="2"/>
      <c r="B19" s="48"/>
      <c r="C19" s="39"/>
      <c r="D19" s="64"/>
      <c r="E19" s="5"/>
    </row>
    <row r="20" spans="1:5" x14ac:dyDescent="0.25">
      <c r="A20" s="13" t="s">
        <v>3</v>
      </c>
      <c r="B20" s="49" t="s">
        <v>113</v>
      </c>
      <c r="C20" s="40" t="s">
        <v>27</v>
      </c>
      <c r="D20" s="65">
        <f>SUM(D22+D24+D26+D28+D30+D32+D34)</f>
        <v>788754.60000000009</v>
      </c>
      <c r="E20" s="15"/>
    </row>
    <row r="21" spans="1:5" ht="11.45" customHeight="1" x14ac:dyDescent="0.25">
      <c r="A21" s="13"/>
      <c r="B21" s="49"/>
      <c r="C21" s="40"/>
      <c r="D21" s="65"/>
      <c r="E21" s="15"/>
    </row>
    <row r="22" spans="1:5" ht="94.5" x14ac:dyDescent="0.25">
      <c r="A22" s="3" t="s">
        <v>75</v>
      </c>
      <c r="B22" s="50" t="s">
        <v>113</v>
      </c>
      <c r="C22" s="40" t="s">
        <v>76</v>
      </c>
      <c r="D22" s="65">
        <v>749486.1</v>
      </c>
      <c r="E22" s="15"/>
    </row>
    <row r="23" spans="1:5" ht="15" customHeight="1" x14ac:dyDescent="0.25">
      <c r="A23" s="13"/>
      <c r="B23" s="49"/>
      <c r="C23" s="40"/>
      <c r="D23" s="65"/>
      <c r="E23" s="15"/>
    </row>
    <row r="24" spans="1:5" ht="141.75" x14ac:dyDescent="0.25">
      <c r="A24" s="4" t="s">
        <v>77</v>
      </c>
      <c r="B24" s="50" t="s">
        <v>113</v>
      </c>
      <c r="C24" s="40" t="s">
        <v>78</v>
      </c>
      <c r="D24" s="65">
        <v>3259.8</v>
      </c>
      <c r="E24" s="15"/>
    </row>
    <row r="25" spans="1:5" ht="14.25" customHeight="1" x14ac:dyDescent="0.25">
      <c r="A25" s="13"/>
      <c r="B25" s="49"/>
      <c r="C25" s="40"/>
      <c r="D25" s="65"/>
      <c r="E25" s="15"/>
    </row>
    <row r="26" spans="1:5" ht="63" x14ac:dyDescent="0.25">
      <c r="A26" s="3" t="s">
        <v>79</v>
      </c>
      <c r="B26" s="50" t="s">
        <v>113</v>
      </c>
      <c r="C26" s="40" t="s">
        <v>80</v>
      </c>
      <c r="D26" s="65">
        <v>10274.799999999999</v>
      </c>
      <c r="E26" s="15"/>
    </row>
    <row r="27" spans="1:5" ht="15.75" customHeight="1" x14ac:dyDescent="0.25">
      <c r="A27" s="13"/>
      <c r="B27" s="49"/>
      <c r="C27" s="40"/>
      <c r="D27" s="65"/>
      <c r="E27" s="15"/>
    </row>
    <row r="28" spans="1:5" ht="110.25" x14ac:dyDescent="0.25">
      <c r="A28" s="4" t="s">
        <v>81</v>
      </c>
      <c r="B28" s="50" t="s">
        <v>113</v>
      </c>
      <c r="C28" s="40" t="s">
        <v>82</v>
      </c>
      <c r="D28" s="65">
        <v>2887</v>
      </c>
      <c r="E28" s="15"/>
    </row>
    <row r="29" spans="1:5" ht="11.25" customHeight="1" x14ac:dyDescent="0.25">
      <c r="A29" s="4"/>
      <c r="B29" s="50"/>
      <c r="C29" s="40"/>
      <c r="D29" s="65"/>
      <c r="E29" s="15"/>
    </row>
    <row r="30" spans="1:5" ht="157.5" x14ac:dyDescent="0.25">
      <c r="A30" s="4" t="s">
        <v>282</v>
      </c>
      <c r="B30" s="50" t="s">
        <v>113</v>
      </c>
      <c r="C30" s="40" t="s">
        <v>225</v>
      </c>
      <c r="D30" s="65">
        <v>9692.4</v>
      </c>
      <c r="E30" s="15"/>
    </row>
    <row r="31" spans="1:5" ht="10.5" customHeight="1" x14ac:dyDescent="0.25">
      <c r="A31" s="4"/>
      <c r="B31" s="50"/>
      <c r="C31" s="60"/>
      <c r="D31" s="65"/>
      <c r="E31" s="59"/>
    </row>
    <row r="32" spans="1:5" ht="63" x14ac:dyDescent="0.25">
      <c r="A32" s="4" t="s">
        <v>254</v>
      </c>
      <c r="B32" s="50" t="s">
        <v>113</v>
      </c>
      <c r="C32" s="60" t="s">
        <v>255</v>
      </c>
      <c r="D32" s="65">
        <v>8549.7999999999993</v>
      </c>
      <c r="E32" s="59"/>
    </row>
    <row r="33" spans="1:5" ht="11.25" customHeight="1" x14ac:dyDescent="0.25">
      <c r="A33" s="4"/>
      <c r="B33" s="50"/>
      <c r="C33" s="60"/>
      <c r="D33" s="65"/>
      <c r="E33" s="59"/>
    </row>
    <row r="34" spans="1:5" ht="110.25" x14ac:dyDescent="0.25">
      <c r="A34" s="4" t="s">
        <v>256</v>
      </c>
      <c r="B34" s="50" t="s">
        <v>113</v>
      </c>
      <c r="C34" s="60" t="s">
        <v>257</v>
      </c>
      <c r="D34" s="65">
        <v>4604.7</v>
      </c>
      <c r="E34" s="59"/>
    </row>
    <row r="35" spans="1:5" ht="10.5" customHeight="1" x14ac:dyDescent="0.25">
      <c r="A35" s="4"/>
      <c r="B35" s="50"/>
      <c r="C35" s="40"/>
      <c r="D35" s="65"/>
      <c r="E35" s="15"/>
    </row>
    <row r="36" spans="1:5" ht="47.25" x14ac:dyDescent="0.25">
      <c r="A36" s="9" t="s">
        <v>4</v>
      </c>
      <c r="B36" s="51" t="s">
        <v>113</v>
      </c>
      <c r="C36" s="41" t="s">
        <v>28</v>
      </c>
      <c r="D36" s="66">
        <f>SUM(D37)</f>
        <v>32085</v>
      </c>
      <c r="E36" s="15"/>
    </row>
    <row r="37" spans="1:5" ht="31.5" x14ac:dyDescent="0.25">
      <c r="A37" s="13" t="s">
        <v>5</v>
      </c>
      <c r="B37" s="49" t="s">
        <v>113</v>
      </c>
      <c r="C37" s="40" t="s">
        <v>29</v>
      </c>
      <c r="D37" s="65">
        <f>SUM(D39+D43+D47+D51)</f>
        <v>32085</v>
      </c>
      <c r="E37" s="15"/>
    </row>
    <row r="38" spans="1:5" ht="14.25" customHeight="1" x14ac:dyDescent="0.25">
      <c r="A38" s="13"/>
      <c r="B38" s="49"/>
      <c r="C38" s="40"/>
      <c r="D38" s="65"/>
      <c r="E38" s="15"/>
    </row>
    <row r="39" spans="1:5" ht="78.75" x14ac:dyDescent="0.25">
      <c r="A39" s="3" t="s">
        <v>83</v>
      </c>
      <c r="B39" s="49" t="s">
        <v>113</v>
      </c>
      <c r="C39" s="40" t="s">
        <v>87</v>
      </c>
      <c r="D39" s="65">
        <f>D41</f>
        <v>16625</v>
      </c>
      <c r="E39" s="15"/>
    </row>
    <row r="40" spans="1:5" x14ac:dyDescent="0.25">
      <c r="A40" s="3"/>
      <c r="B40" s="50"/>
      <c r="C40" s="40"/>
      <c r="D40" s="65"/>
      <c r="E40" s="15"/>
    </row>
    <row r="41" spans="1:5" ht="141.75" x14ac:dyDescent="0.25">
      <c r="A41" s="20" t="s">
        <v>153</v>
      </c>
      <c r="B41" s="49" t="s">
        <v>113</v>
      </c>
      <c r="C41" s="40" t="s">
        <v>154</v>
      </c>
      <c r="D41" s="65">
        <v>16625</v>
      </c>
      <c r="E41" s="15"/>
    </row>
    <row r="42" spans="1:5" ht="16.5" customHeight="1" x14ac:dyDescent="0.25">
      <c r="A42" s="3"/>
      <c r="B42" s="50"/>
      <c r="C42" s="40"/>
      <c r="D42" s="65"/>
      <c r="E42" s="15"/>
    </row>
    <row r="43" spans="1:5" ht="94.5" x14ac:dyDescent="0.25">
      <c r="A43" s="3" t="s">
        <v>84</v>
      </c>
      <c r="B43" s="49" t="s">
        <v>113</v>
      </c>
      <c r="C43" s="40" t="s">
        <v>88</v>
      </c>
      <c r="D43" s="65">
        <f>D45</f>
        <v>86.8</v>
      </c>
      <c r="E43" s="15"/>
    </row>
    <row r="44" spans="1:5" ht="15" customHeight="1" x14ac:dyDescent="0.25">
      <c r="A44" s="3"/>
      <c r="B44" s="50"/>
      <c r="C44" s="40"/>
      <c r="D44" s="65"/>
      <c r="E44" s="15"/>
    </row>
    <row r="45" spans="1:5" ht="147.75" customHeight="1" x14ac:dyDescent="0.25">
      <c r="A45" s="20" t="s">
        <v>155</v>
      </c>
      <c r="B45" s="49" t="s">
        <v>113</v>
      </c>
      <c r="C45" s="40" t="s">
        <v>156</v>
      </c>
      <c r="D45" s="65">
        <v>86.8</v>
      </c>
      <c r="E45" s="15"/>
    </row>
    <row r="46" spans="1:5" ht="15" customHeight="1" x14ac:dyDescent="0.25">
      <c r="A46" s="3"/>
      <c r="B46" s="50"/>
      <c r="C46" s="40"/>
      <c r="D46" s="65"/>
      <c r="E46" s="15"/>
    </row>
    <row r="47" spans="1:5" ht="78.75" x14ac:dyDescent="0.25">
      <c r="A47" s="3" t="s">
        <v>85</v>
      </c>
      <c r="B47" s="49" t="s">
        <v>113</v>
      </c>
      <c r="C47" s="40" t="s">
        <v>89</v>
      </c>
      <c r="D47" s="65">
        <f>D49</f>
        <v>17183.2</v>
      </c>
      <c r="E47" s="15"/>
    </row>
    <row r="48" spans="1:5" x14ac:dyDescent="0.25">
      <c r="A48" s="3"/>
      <c r="B48" s="50"/>
      <c r="C48" s="40"/>
      <c r="D48" s="65"/>
      <c r="E48" s="15"/>
    </row>
    <row r="49" spans="1:5" ht="126" x14ac:dyDescent="0.25">
      <c r="A49" s="20" t="s">
        <v>157</v>
      </c>
      <c r="B49" s="49" t="s">
        <v>113</v>
      </c>
      <c r="C49" s="40" t="s">
        <v>158</v>
      </c>
      <c r="D49" s="65">
        <v>17183.2</v>
      </c>
      <c r="E49" s="15"/>
    </row>
    <row r="50" spans="1:5" x14ac:dyDescent="0.25">
      <c r="A50" s="3"/>
      <c r="B50" s="50"/>
      <c r="C50" s="40"/>
      <c r="D50" s="65"/>
      <c r="E50" s="15"/>
    </row>
    <row r="51" spans="1:5" ht="78.75" x14ac:dyDescent="0.25">
      <c r="A51" s="3" t="s">
        <v>86</v>
      </c>
      <c r="B51" s="49" t="s">
        <v>113</v>
      </c>
      <c r="C51" s="40" t="s">
        <v>90</v>
      </c>
      <c r="D51" s="65">
        <f>D53</f>
        <v>-1810</v>
      </c>
      <c r="E51" s="15"/>
    </row>
    <row r="52" spans="1:5" x14ac:dyDescent="0.25">
      <c r="A52" s="3"/>
      <c r="B52" s="50"/>
      <c r="C52" s="40"/>
      <c r="D52" s="65"/>
      <c r="E52" s="15"/>
    </row>
    <row r="53" spans="1:5" ht="126" x14ac:dyDescent="0.25">
      <c r="A53" s="20" t="s">
        <v>159</v>
      </c>
      <c r="B53" s="49" t="s">
        <v>113</v>
      </c>
      <c r="C53" s="40" t="s">
        <v>160</v>
      </c>
      <c r="D53" s="65">
        <v>-1810</v>
      </c>
      <c r="E53" s="15"/>
    </row>
    <row r="54" spans="1:5" ht="15.75" customHeight="1" x14ac:dyDescent="0.25">
      <c r="A54" s="13"/>
      <c r="B54" s="49"/>
      <c r="C54" s="40"/>
      <c r="D54" s="65"/>
      <c r="E54" s="15"/>
    </row>
    <row r="55" spans="1:5" x14ac:dyDescent="0.25">
      <c r="A55" s="9" t="s">
        <v>6</v>
      </c>
      <c r="B55" s="51" t="s">
        <v>113</v>
      </c>
      <c r="C55" s="41" t="s">
        <v>30</v>
      </c>
      <c r="D55" s="66">
        <f>SUM(D57+D69+D73+D78)</f>
        <v>64573.9</v>
      </c>
      <c r="E55" s="15"/>
    </row>
    <row r="56" spans="1:5" ht="15.75" customHeight="1" x14ac:dyDescent="0.25">
      <c r="A56" s="13"/>
      <c r="B56" s="49"/>
      <c r="C56" s="40" t="s">
        <v>7</v>
      </c>
      <c r="D56" s="65"/>
      <c r="E56" s="80"/>
    </row>
    <row r="57" spans="1:5" ht="31.5" x14ac:dyDescent="0.25">
      <c r="A57" s="13" t="s">
        <v>31</v>
      </c>
      <c r="B57" s="49" t="s">
        <v>113</v>
      </c>
      <c r="C57" s="40" t="s">
        <v>32</v>
      </c>
      <c r="D57" s="65">
        <f>SUM(D59+D65)</f>
        <v>60107.7</v>
      </c>
      <c r="E57" s="80"/>
    </row>
    <row r="58" spans="1:5" ht="14.25" customHeight="1" x14ac:dyDescent="0.25">
      <c r="A58" s="13"/>
      <c r="B58" s="49"/>
      <c r="C58" s="40"/>
      <c r="D58" s="65"/>
      <c r="E58" s="80"/>
    </row>
    <row r="59" spans="1:5" ht="31.5" x14ac:dyDescent="0.25">
      <c r="A59" s="13" t="s">
        <v>58</v>
      </c>
      <c r="B59" s="49" t="s">
        <v>113</v>
      </c>
      <c r="C59" s="40" t="s">
        <v>59</v>
      </c>
      <c r="D59" s="65">
        <f>SUM(D61+D63)</f>
        <v>40713.9</v>
      </c>
      <c r="E59" s="80"/>
    </row>
    <row r="60" spans="1:5" ht="15.75" customHeight="1" x14ac:dyDescent="0.25">
      <c r="A60" s="13"/>
      <c r="B60" s="49"/>
      <c r="C60" s="40"/>
      <c r="D60" s="65"/>
      <c r="E60" s="80"/>
    </row>
    <row r="61" spans="1:5" ht="31.5" x14ac:dyDescent="0.25">
      <c r="A61" s="13" t="s">
        <v>58</v>
      </c>
      <c r="B61" s="49" t="s">
        <v>113</v>
      </c>
      <c r="C61" s="40" t="s">
        <v>117</v>
      </c>
      <c r="D61" s="65">
        <v>40714.6</v>
      </c>
      <c r="E61" s="80"/>
    </row>
    <row r="62" spans="1:5" ht="15.6" customHeight="1" x14ac:dyDescent="0.25">
      <c r="A62" s="13"/>
      <c r="B62" s="49"/>
      <c r="C62" s="40"/>
      <c r="D62" s="65"/>
      <c r="E62" s="80"/>
    </row>
    <row r="63" spans="1:5" ht="63" x14ac:dyDescent="0.25">
      <c r="A63" s="13" t="s">
        <v>182</v>
      </c>
      <c r="B63" s="49" t="s">
        <v>113</v>
      </c>
      <c r="C63" s="40" t="s">
        <v>258</v>
      </c>
      <c r="D63" s="65">
        <v>-0.7</v>
      </c>
      <c r="E63" s="80"/>
    </row>
    <row r="64" spans="1:5" ht="19.5" customHeight="1" x14ac:dyDescent="0.25">
      <c r="A64" s="13"/>
      <c r="B64" s="49"/>
      <c r="C64" s="40"/>
      <c r="D64" s="65"/>
      <c r="E64" s="80"/>
    </row>
    <row r="65" spans="1:5" ht="47.25" x14ac:dyDescent="0.25">
      <c r="A65" s="13" t="s">
        <v>60</v>
      </c>
      <c r="B65" s="49" t="s">
        <v>113</v>
      </c>
      <c r="C65" s="40" t="s">
        <v>61</v>
      </c>
      <c r="D65" s="65">
        <f>D67</f>
        <v>19393.8</v>
      </c>
      <c r="E65" s="80"/>
    </row>
    <row r="66" spans="1:5" x14ac:dyDescent="0.25">
      <c r="A66" s="13"/>
      <c r="B66" s="49"/>
      <c r="C66" s="40"/>
      <c r="D66" s="67"/>
      <c r="E66" s="80"/>
    </row>
    <row r="67" spans="1:5" ht="78.75" x14ac:dyDescent="0.25">
      <c r="A67" s="8" t="s">
        <v>140</v>
      </c>
      <c r="B67" s="49" t="s">
        <v>113</v>
      </c>
      <c r="C67" s="40" t="s">
        <v>137</v>
      </c>
      <c r="D67" s="65">
        <v>19393.8</v>
      </c>
      <c r="E67" s="80"/>
    </row>
    <row r="68" spans="1:5" x14ac:dyDescent="0.25">
      <c r="A68" s="8"/>
      <c r="B68" s="49"/>
      <c r="C68" s="40"/>
      <c r="D68" s="65"/>
      <c r="E68" s="80"/>
    </row>
    <row r="69" spans="1:5" ht="31.5" x14ac:dyDescent="0.25">
      <c r="A69" s="13" t="s">
        <v>35</v>
      </c>
      <c r="B69" s="49" t="s">
        <v>113</v>
      </c>
      <c r="C69" s="40" t="s">
        <v>36</v>
      </c>
      <c r="D69" s="65">
        <f>SUM(D71)</f>
        <v>-275</v>
      </c>
      <c r="E69" s="80"/>
    </row>
    <row r="70" spans="1:5" ht="16.5" customHeight="1" x14ac:dyDescent="0.25">
      <c r="A70" s="13"/>
      <c r="B70" s="49"/>
      <c r="C70" s="40"/>
      <c r="D70" s="65"/>
      <c r="E70" s="80"/>
    </row>
    <row r="71" spans="1:5" ht="31.5" x14ac:dyDescent="0.25">
      <c r="A71" s="13" t="s">
        <v>35</v>
      </c>
      <c r="B71" s="49" t="s">
        <v>113</v>
      </c>
      <c r="C71" s="40" t="s">
        <v>62</v>
      </c>
      <c r="D71" s="65">
        <v>-275</v>
      </c>
      <c r="E71" s="80"/>
    </row>
    <row r="72" spans="1:5" ht="15" customHeight="1" x14ac:dyDescent="0.25">
      <c r="A72" s="13"/>
      <c r="B72" s="49"/>
      <c r="C72" s="40"/>
      <c r="D72" s="65"/>
      <c r="E72" s="80"/>
    </row>
    <row r="73" spans="1:5" x14ac:dyDescent="0.25">
      <c r="A73" s="13" t="s">
        <v>9</v>
      </c>
      <c r="B73" s="49" t="s">
        <v>113</v>
      </c>
      <c r="C73" s="40" t="s">
        <v>33</v>
      </c>
      <c r="D73" s="65">
        <f>SUM(D75)</f>
        <v>1127.9000000000001</v>
      </c>
      <c r="E73" s="80"/>
    </row>
    <row r="74" spans="1:5" x14ac:dyDescent="0.25">
      <c r="A74" s="13"/>
      <c r="B74" s="49"/>
      <c r="C74" s="40"/>
      <c r="D74" s="65"/>
      <c r="E74" s="80"/>
    </row>
    <row r="75" spans="1:5" x14ac:dyDescent="0.25">
      <c r="A75" s="13" t="s">
        <v>9</v>
      </c>
      <c r="B75" s="49" t="s">
        <v>113</v>
      </c>
      <c r="C75" s="40" t="s">
        <v>63</v>
      </c>
      <c r="D75" s="65">
        <v>1127.9000000000001</v>
      </c>
      <c r="E75" s="80"/>
    </row>
    <row r="76" spans="1:5" ht="9" customHeight="1" x14ac:dyDescent="0.25">
      <c r="A76" s="13"/>
      <c r="B76" s="49"/>
      <c r="C76" s="40"/>
      <c r="D76" s="65"/>
      <c r="E76" s="80"/>
    </row>
    <row r="77" spans="1:5" ht="9" customHeight="1" x14ac:dyDescent="0.25">
      <c r="A77" s="13"/>
      <c r="B77" s="49"/>
      <c r="C77" s="40"/>
      <c r="D77" s="65"/>
      <c r="E77" s="80"/>
    </row>
    <row r="78" spans="1:5" ht="31.5" x14ac:dyDescent="0.25">
      <c r="A78" s="13" t="s">
        <v>8</v>
      </c>
      <c r="B78" s="49" t="s">
        <v>113</v>
      </c>
      <c r="C78" s="40" t="s">
        <v>34</v>
      </c>
      <c r="D78" s="65">
        <f>SUM(D80)</f>
        <v>3613.3</v>
      </c>
      <c r="E78" s="80"/>
    </row>
    <row r="79" spans="1:5" ht="10.9" customHeight="1" x14ac:dyDescent="0.25">
      <c r="A79" s="13"/>
      <c r="B79" s="49"/>
      <c r="C79" s="40"/>
      <c r="D79" s="65"/>
      <c r="E79" s="80"/>
    </row>
    <row r="80" spans="1:5" ht="47.25" x14ac:dyDescent="0.25">
      <c r="A80" s="13" t="s">
        <v>64</v>
      </c>
      <c r="B80" s="49" t="s">
        <v>113</v>
      </c>
      <c r="C80" s="40" t="s">
        <v>65</v>
      </c>
      <c r="D80" s="65">
        <v>3613.3</v>
      </c>
      <c r="E80" s="80"/>
    </row>
    <row r="81" spans="1:5" ht="10.15" customHeight="1" x14ac:dyDescent="0.25">
      <c r="A81" s="13"/>
      <c r="B81" s="49"/>
      <c r="C81" s="40"/>
      <c r="D81" s="65"/>
      <c r="E81" s="80"/>
    </row>
    <row r="82" spans="1:5" ht="47.25" x14ac:dyDescent="0.25">
      <c r="A82" s="9" t="s">
        <v>38</v>
      </c>
      <c r="B82" s="51" t="s">
        <v>113</v>
      </c>
      <c r="C82" s="41" t="s">
        <v>39</v>
      </c>
      <c r="D82" s="66">
        <f>SUM(D84)</f>
        <v>231.7</v>
      </c>
      <c r="E82" s="80"/>
    </row>
    <row r="83" spans="1:5" ht="10.9" customHeight="1" x14ac:dyDescent="0.25">
      <c r="A83" s="13"/>
      <c r="B83" s="49"/>
      <c r="C83" s="40"/>
      <c r="D83" s="67"/>
      <c r="E83" s="80"/>
    </row>
    <row r="84" spans="1:5" x14ac:dyDescent="0.25">
      <c r="A84" s="13" t="s">
        <v>40</v>
      </c>
      <c r="B84" s="49" t="s">
        <v>113</v>
      </c>
      <c r="C84" s="40" t="s">
        <v>41</v>
      </c>
      <c r="D84" s="65">
        <f>SUM(D86)</f>
        <v>231.7</v>
      </c>
      <c r="E84" s="80"/>
    </row>
    <row r="85" spans="1:5" ht="10.15" customHeight="1" x14ac:dyDescent="0.25">
      <c r="A85" s="13"/>
      <c r="B85" s="49"/>
      <c r="C85" s="40"/>
      <c r="D85" s="67"/>
      <c r="E85" s="15"/>
    </row>
    <row r="86" spans="1:5" ht="31.5" x14ac:dyDescent="0.25">
      <c r="A86" s="13" t="s">
        <v>118</v>
      </c>
      <c r="B86" s="49" t="s">
        <v>113</v>
      </c>
      <c r="C86" s="40" t="s">
        <v>119</v>
      </c>
      <c r="D86" s="65">
        <v>231.7</v>
      </c>
      <c r="E86" s="15"/>
    </row>
    <row r="87" spans="1:5" x14ac:dyDescent="0.25">
      <c r="A87" s="13"/>
      <c r="B87" s="49"/>
      <c r="C87" s="40"/>
      <c r="D87" s="65"/>
      <c r="E87" s="15"/>
    </row>
    <row r="88" spans="1:5" x14ac:dyDescent="0.25">
      <c r="A88" s="9" t="s">
        <v>10</v>
      </c>
      <c r="B88" s="51" t="s">
        <v>113</v>
      </c>
      <c r="C88" s="41" t="s">
        <v>37</v>
      </c>
      <c r="D88" s="66">
        <f>SUM(D89+D94)</f>
        <v>8908.1</v>
      </c>
      <c r="E88" s="15"/>
    </row>
    <row r="89" spans="1:5" ht="9.6" customHeight="1" x14ac:dyDescent="0.25">
      <c r="A89" s="13"/>
      <c r="B89" s="49"/>
      <c r="C89" s="83" t="s">
        <v>42</v>
      </c>
      <c r="D89" s="84">
        <f>D92</f>
        <v>8846.4</v>
      </c>
      <c r="E89" s="80"/>
    </row>
    <row r="90" spans="1:5" ht="47.25" x14ac:dyDescent="0.25">
      <c r="A90" s="13" t="s">
        <v>24</v>
      </c>
      <c r="B90" s="49" t="s">
        <v>113</v>
      </c>
      <c r="C90" s="83"/>
      <c r="D90" s="84"/>
      <c r="E90" s="80"/>
    </row>
    <row r="91" spans="1:5" ht="7.9" customHeight="1" x14ac:dyDescent="0.25">
      <c r="A91" s="13"/>
      <c r="B91" s="49"/>
      <c r="C91" s="40"/>
      <c r="D91" s="65"/>
      <c r="E91" s="15"/>
    </row>
    <row r="92" spans="1:5" ht="50.45" customHeight="1" x14ac:dyDescent="0.25">
      <c r="A92" s="13" t="s">
        <v>101</v>
      </c>
      <c r="B92" s="49" t="s">
        <v>113</v>
      </c>
      <c r="C92" s="40" t="s">
        <v>66</v>
      </c>
      <c r="D92" s="65">
        <v>8846.4</v>
      </c>
      <c r="E92" s="15"/>
    </row>
    <row r="93" spans="1:5" x14ac:dyDescent="0.25">
      <c r="A93" s="13"/>
      <c r="B93" s="49"/>
      <c r="C93" s="60"/>
      <c r="D93" s="65"/>
      <c r="E93" s="59"/>
    </row>
    <row r="94" spans="1:5" ht="31.5" x14ac:dyDescent="0.25">
      <c r="A94" s="13" t="s">
        <v>261</v>
      </c>
      <c r="B94" s="49" t="s">
        <v>226</v>
      </c>
      <c r="C94" s="40" t="s">
        <v>262</v>
      </c>
      <c r="D94" s="65">
        <v>61.7</v>
      </c>
      <c r="E94" s="15"/>
    </row>
    <row r="95" spans="1:5" ht="10.5" customHeight="1" x14ac:dyDescent="0.25">
      <c r="A95" s="13"/>
      <c r="B95" s="49"/>
      <c r="C95" s="40"/>
      <c r="D95" s="65"/>
      <c r="E95" s="15"/>
    </row>
    <row r="96" spans="1:5" ht="47.25" x14ac:dyDescent="0.25">
      <c r="A96" s="9" t="s">
        <v>11</v>
      </c>
      <c r="B96" s="51" t="s">
        <v>114</v>
      </c>
      <c r="C96" s="41" t="s">
        <v>43</v>
      </c>
      <c r="D96" s="66">
        <f>SUM(D98+D116+D120)</f>
        <v>23579.200000000001</v>
      </c>
      <c r="E96" s="15"/>
    </row>
    <row r="97" spans="1:5" x14ac:dyDescent="0.25">
      <c r="A97" s="9"/>
      <c r="B97" s="51"/>
      <c r="C97" s="41"/>
      <c r="D97" s="66"/>
      <c r="E97" s="15"/>
    </row>
    <row r="98" spans="1:5" ht="110.25" x14ac:dyDescent="0.25">
      <c r="A98" s="13" t="s">
        <v>102</v>
      </c>
      <c r="B98" s="49" t="s">
        <v>114</v>
      </c>
      <c r="C98" s="40" t="s">
        <v>44</v>
      </c>
      <c r="D98" s="65">
        <f>SUM(D100+D106+D110+D114)</f>
        <v>21095.5</v>
      </c>
      <c r="E98" s="80"/>
    </row>
    <row r="99" spans="1:5" x14ac:dyDescent="0.25">
      <c r="A99" s="13"/>
      <c r="B99" s="49"/>
      <c r="C99" s="40"/>
      <c r="D99" s="65"/>
      <c r="E99" s="80"/>
    </row>
    <row r="100" spans="1:5" ht="78.75" x14ac:dyDescent="0.25">
      <c r="A100" s="28" t="s">
        <v>283</v>
      </c>
      <c r="B100" s="49" t="s">
        <v>114</v>
      </c>
      <c r="C100" s="40" t="s">
        <v>120</v>
      </c>
      <c r="D100" s="65">
        <f>D102+D104</f>
        <v>18826.2</v>
      </c>
      <c r="E100" s="80"/>
    </row>
    <row r="101" spans="1:5" x14ac:dyDescent="0.25">
      <c r="A101" s="13"/>
      <c r="B101" s="49"/>
      <c r="C101" s="40"/>
      <c r="D101" s="65"/>
      <c r="E101" s="80"/>
    </row>
    <row r="102" spans="1:5" ht="110.25" x14ac:dyDescent="0.25">
      <c r="A102" s="13" t="s">
        <v>208</v>
      </c>
      <c r="B102" s="49" t="s">
        <v>114</v>
      </c>
      <c r="C102" s="40" t="s">
        <v>141</v>
      </c>
      <c r="D102" s="65">
        <v>8258.1</v>
      </c>
      <c r="E102" s="80"/>
    </row>
    <row r="103" spans="1:5" x14ac:dyDescent="0.25">
      <c r="A103" s="13"/>
      <c r="B103" s="49"/>
      <c r="C103" s="40"/>
      <c r="D103" s="65"/>
      <c r="E103" s="80"/>
    </row>
    <row r="104" spans="1:5" ht="94.5" x14ac:dyDescent="0.25">
      <c r="A104" s="28" t="s">
        <v>284</v>
      </c>
      <c r="B104" s="49" t="s">
        <v>114</v>
      </c>
      <c r="C104" s="40" t="s">
        <v>121</v>
      </c>
      <c r="D104" s="65">
        <v>10568.1</v>
      </c>
      <c r="E104" s="80"/>
    </row>
    <row r="105" spans="1:5" x14ac:dyDescent="0.25">
      <c r="A105" s="13"/>
      <c r="B105" s="49"/>
      <c r="C105" s="40"/>
      <c r="D105" s="65"/>
      <c r="E105" s="80"/>
    </row>
    <row r="106" spans="1:5" ht="94.5" x14ac:dyDescent="0.25">
      <c r="A106" s="28" t="s">
        <v>285</v>
      </c>
      <c r="B106" s="49" t="s">
        <v>114</v>
      </c>
      <c r="C106" s="40" t="s">
        <v>122</v>
      </c>
      <c r="D106" s="65">
        <f>D108</f>
        <v>1703.3</v>
      </c>
      <c r="E106" s="80"/>
    </row>
    <row r="107" spans="1:5" x14ac:dyDescent="0.25">
      <c r="A107" s="13"/>
      <c r="B107" s="49"/>
      <c r="C107" s="40"/>
      <c r="D107" s="65"/>
      <c r="E107" s="80"/>
    </row>
    <row r="108" spans="1:5" ht="94.5" x14ac:dyDescent="0.25">
      <c r="A108" s="13" t="s">
        <v>209</v>
      </c>
      <c r="B108" s="49" t="s">
        <v>114</v>
      </c>
      <c r="C108" s="40" t="s">
        <v>123</v>
      </c>
      <c r="D108" s="65">
        <v>1703.3</v>
      </c>
      <c r="E108" s="80"/>
    </row>
    <row r="109" spans="1:5" x14ac:dyDescent="0.25">
      <c r="A109" s="13"/>
      <c r="B109" s="49"/>
      <c r="C109" s="40"/>
      <c r="D109" s="65"/>
      <c r="E109" s="80"/>
    </row>
    <row r="110" spans="1:5" ht="93.75" customHeight="1" x14ac:dyDescent="0.25">
      <c r="A110" s="28" t="s">
        <v>286</v>
      </c>
      <c r="B110" s="49" t="s">
        <v>114</v>
      </c>
      <c r="C110" s="40" t="s">
        <v>67</v>
      </c>
      <c r="D110" s="65">
        <f>D112</f>
        <v>511.3</v>
      </c>
      <c r="E110" s="80"/>
    </row>
    <row r="111" spans="1:5" ht="15.75" customHeight="1" x14ac:dyDescent="0.25">
      <c r="A111" s="13"/>
      <c r="B111" s="49"/>
      <c r="C111" s="40"/>
      <c r="D111" s="65"/>
      <c r="E111" s="80"/>
    </row>
    <row r="112" spans="1:5" ht="93.75" customHeight="1" x14ac:dyDescent="0.25">
      <c r="A112" s="13" t="s">
        <v>210</v>
      </c>
      <c r="B112" s="49" t="s">
        <v>114</v>
      </c>
      <c r="C112" s="40" t="s">
        <v>124</v>
      </c>
      <c r="D112" s="65">
        <v>511.3</v>
      </c>
      <c r="E112" s="80"/>
    </row>
    <row r="113" spans="1:5" x14ac:dyDescent="0.25">
      <c r="A113" s="13"/>
      <c r="B113" s="49"/>
      <c r="C113" s="60"/>
      <c r="D113" s="65"/>
      <c r="E113" s="80"/>
    </row>
    <row r="114" spans="1:5" ht="183" customHeight="1" x14ac:dyDescent="0.25">
      <c r="A114" s="13" t="s">
        <v>259</v>
      </c>
      <c r="B114" s="49" t="s">
        <v>114</v>
      </c>
      <c r="C114" s="60" t="s">
        <v>260</v>
      </c>
      <c r="D114" s="65">
        <v>54.7</v>
      </c>
      <c r="E114" s="80"/>
    </row>
    <row r="115" spans="1:5" x14ac:dyDescent="0.25">
      <c r="A115" s="77"/>
      <c r="B115" s="49"/>
      <c r="C115" s="40"/>
      <c r="D115" s="65"/>
      <c r="E115" s="80"/>
    </row>
    <row r="116" spans="1:5" ht="110.25" x14ac:dyDescent="0.25">
      <c r="A116" s="7" t="s">
        <v>287</v>
      </c>
      <c r="B116" s="49" t="s">
        <v>114</v>
      </c>
      <c r="C116" s="40" t="s">
        <v>138</v>
      </c>
      <c r="D116" s="65">
        <f>SUM(D118)</f>
        <v>831.4</v>
      </c>
      <c r="E116" s="80"/>
    </row>
    <row r="117" spans="1:5" x14ac:dyDescent="0.25">
      <c r="A117" s="13"/>
      <c r="B117" s="49"/>
      <c r="C117" s="40"/>
      <c r="D117" s="65"/>
      <c r="E117" s="80"/>
    </row>
    <row r="118" spans="1:5" ht="110.25" x14ac:dyDescent="0.25">
      <c r="A118" s="7" t="s">
        <v>136</v>
      </c>
      <c r="B118" s="49" t="s">
        <v>114</v>
      </c>
      <c r="C118" s="40" t="s">
        <v>139</v>
      </c>
      <c r="D118" s="65">
        <v>831.4</v>
      </c>
      <c r="E118" s="80"/>
    </row>
    <row r="119" spans="1:5" x14ac:dyDescent="0.25">
      <c r="A119" s="13"/>
      <c r="B119" s="49"/>
      <c r="C119" s="40"/>
      <c r="D119" s="65"/>
      <c r="E119" s="80"/>
    </row>
    <row r="120" spans="1:5" ht="94.5" customHeight="1" x14ac:dyDescent="0.25">
      <c r="A120" s="13" t="s">
        <v>46</v>
      </c>
      <c r="B120" s="49" t="s">
        <v>112</v>
      </c>
      <c r="C120" s="40" t="s">
        <v>45</v>
      </c>
      <c r="D120" s="65">
        <f>SUM(D122+D128)</f>
        <v>1652.3000000000002</v>
      </c>
      <c r="E120" s="80"/>
    </row>
    <row r="121" spans="1:5" ht="15.75" customHeight="1" x14ac:dyDescent="0.25">
      <c r="A121" s="13"/>
      <c r="B121" s="49"/>
      <c r="C121" s="40"/>
      <c r="D121" s="65"/>
      <c r="E121" s="80"/>
    </row>
    <row r="122" spans="1:5" ht="96.75" customHeight="1" x14ac:dyDescent="0.25">
      <c r="A122" s="13" t="s">
        <v>68</v>
      </c>
      <c r="B122" s="49" t="s">
        <v>112</v>
      </c>
      <c r="C122" s="40" t="s">
        <v>69</v>
      </c>
      <c r="D122" s="65">
        <f>D124+D126</f>
        <v>517.1</v>
      </c>
      <c r="E122" s="80"/>
    </row>
    <row r="123" spans="1:5" ht="15" customHeight="1" x14ac:dyDescent="0.25">
      <c r="A123" s="13"/>
      <c r="B123" s="49"/>
      <c r="C123" s="40"/>
      <c r="D123" s="65"/>
      <c r="E123" s="80"/>
    </row>
    <row r="124" spans="1:5" ht="90.6" customHeight="1" x14ac:dyDescent="0.25">
      <c r="A124" s="28" t="s">
        <v>288</v>
      </c>
      <c r="B124" s="49" t="s">
        <v>226</v>
      </c>
      <c r="C124" s="40" t="s">
        <v>125</v>
      </c>
      <c r="D124" s="65">
        <v>318.7</v>
      </c>
      <c r="E124" s="80"/>
    </row>
    <row r="125" spans="1:5" ht="19.149999999999999" customHeight="1" x14ac:dyDescent="0.25">
      <c r="A125" s="13"/>
      <c r="B125" s="49"/>
      <c r="C125" s="40"/>
      <c r="D125" s="65"/>
      <c r="E125" s="80"/>
    </row>
    <row r="126" spans="1:5" ht="94.9" customHeight="1" x14ac:dyDescent="0.25">
      <c r="A126" s="13" t="s">
        <v>212</v>
      </c>
      <c r="B126" s="49" t="s">
        <v>114</v>
      </c>
      <c r="C126" s="40" t="s">
        <v>237</v>
      </c>
      <c r="D126" s="65">
        <v>198.4</v>
      </c>
      <c r="E126" s="80"/>
    </row>
    <row r="127" spans="1:5" ht="15" customHeight="1" x14ac:dyDescent="0.25">
      <c r="A127" s="13"/>
      <c r="B127" s="49"/>
      <c r="C127" s="40"/>
      <c r="D127" s="65"/>
      <c r="E127" s="80"/>
    </row>
    <row r="128" spans="1:5" ht="90.6" customHeight="1" x14ac:dyDescent="0.25">
      <c r="A128" s="28" t="s">
        <v>289</v>
      </c>
      <c r="B128" s="49" t="s">
        <v>226</v>
      </c>
      <c r="C128" s="40" t="s">
        <v>227</v>
      </c>
      <c r="D128" s="65">
        <f>SUM(D130)</f>
        <v>1135.2</v>
      </c>
      <c r="E128" s="80"/>
    </row>
    <row r="129" spans="1:5" ht="20.45" customHeight="1" x14ac:dyDescent="0.25">
      <c r="A129" s="13"/>
      <c r="B129" s="49"/>
      <c r="C129" s="40"/>
      <c r="D129" s="65"/>
      <c r="E129" s="80"/>
    </row>
    <row r="130" spans="1:5" ht="90.6" customHeight="1" x14ac:dyDescent="0.25">
      <c r="A130" s="28" t="s">
        <v>290</v>
      </c>
      <c r="B130" s="49" t="s">
        <v>226</v>
      </c>
      <c r="C130" s="40" t="s">
        <v>228</v>
      </c>
      <c r="D130" s="65">
        <v>1135.2</v>
      </c>
      <c r="E130" s="80"/>
    </row>
    <row r="131" spans="1:5" x14ac:dyDescent="0.25">
      <c r="A131" s="13"/>
      <c r="B131" s="49"/>
      <c r="C131" s="40"/>
      <c r="D131" s="65"/>
      <c r="E131" s="80"/>
    </row>
    <row r="132" spans="1:5" ht="31.5" x14ac:dyDescent="0.25">
      <c r="A132" s="9" t="s">
        <v>12</v>
      </c>
      <c r="B132" s="51" t="s">
        <v>115</v>
      </c>
      <c r="C132" s="41" t="s">
        <v>47</v>
      </c>
      <c r="D132" s="66">
        <f>SUM(D133)</f>
        <v>1081.2</v>
      </c>
      <c r="E132" s="15"/>
    </row>
    <row r="133" spans="1:5" ht="31.5" x14ac:dyDescent="0.25">
      <c r="A133" s="13" t="s">
        <v>13</v>
      </c>
      <c r="B133" s="49" t="s">
        <v>115</v>
      </c>
      <c r="C133" s="40" t="s">
        <v>48</v>
      </c>
      <c r="D133" s="65">
        <f>SUM(D135+D137+D139)</f>
        <v>1081.2</v>
      </c>
      <c r="E133" s="15"/>
    </row>
    <row r="134" spans="1:5" x14ac:dyDescent="0.25">
      <c r="A134" s="13"/>
      <c r="B134" s="49"/>
      <c r="C134" s="40"/>
      <c r="D134" s="65"/>
      <c r="E134" s="15"/>
    </row>
    <row r="135" spans="1:5" ht="31.5" x14ac:dyDescent="0.25">
      <c r="A135" s="13" t="s">
        <v>91</v>
      </c>
      <c r="B135" s="49" t="s">
        <v>115</v>
      </c>
      <c r="C135" s="40" t="s">
        <v>92</v>
      </c>
      <c r="D135" s="65">
        <v>81.8</v>
      </c>
      <c r="E135" s="15"/>
    </row>
    <row r="136" spans="1:5" x14ac:dyDescent="0.25">
      <c r="A136" s="13"/>
      <c r="B136" s="49"/>
      <c r="C136" s="40"/>
      <c r="D136" s="65"/>
      <c r="E136" s="15"/>
    </row>
    <row r="137" spans="1:5" ht="31.5" x14ac:dyDescent="0.25">
      <c r="A137" s="3" t="s">
        <v>93</v>
      </c>
      <c r="B137" s="49" t="s">
        <v>115</v>
      </c>
      <c r="C137" s="40" t="s">
        <v>94</v>
      </c>
      <c r="D137" s="65">
        <v>391.9</v>
      </c>
      <c r="E137" s="15"/>
    </row>
    <row r="138" spans="1:5" x14ac:dyDescent="0.25">
      <c r="A138" s="3"/>
      <c r="B138" s="50"/>
      <c r="C138" s="40"/>
      <c r="D138" s="65"/>
      <c r="E138" s="15"/>
    </row>
    <row r="139" spans="1:5" ht="31.5" x14ac:dyDescent="0.25">
      <c r="A139" s="3" t="s">
        <v>211</v>
      </c>
      <c r="B139" s="49" t="s">
        <v>115</v>
      </c>
      <c r="C139" s="40" t="s">
        <v>95</v>
      </c>
      <c r="D139" s="65">
        <f>SUM(D141+D143)</f>
        <v>607.5</v>
      </c>
      <c r="E139" s="15"/>
    </row>
    <row r="140" spans="1:5" x14ac:dyDescent="0.25">
      <c r="A140" s="3"/>
      <c r="B140" s="49"/>
      <c r="C140" s="40"/>
      <c r="D140" s="65"/>
      <c r="E140" s="15"/>
    </row>
    <row r="141" spans="1:5" x14ac:dyDescent="0.25">
      <c r="A141" s="3" t="s">
        <v>144</v>
      </c>
      <c r="B141" s="49" t="s">
        <v>115</v>
      </c>
      <c r="C141" s="40" t="s">
        <v>145</v>
      </c>
      <c r="D141" s="65">
        <v>262.10000000000002</v>
      </c>
      <c r="E141" s="15"/>
    </row>
    <row r="142" spans="1:5" x14ac:dyDescent="0.25">
      <c r="A142" s="3"/>
      <c r="B142" s="49"/>
      <c r="C142" s="40"/>
      <c r="D142" s="65"/>
      <c r="E142" s="15"/>
    </row>
    <row r="143" spans="1:5" x14ac:dyDescent="0.25">
      <c r="A143" s="3" t="s">
        <v>147</v>
      </c>
      <c r="B143" s="49" t="s">
        <v>115</v>
      </c>
      <c r="C143" s="40" t="s">
        <v>152</v>
      </c>
      <c r="D143" s="65">
        <v>345.4</v>
      </c>
      <c r="E143" s="15"/>
    </row>
    <row r="144" spans="1:5" x14ac:dyDescent="0.25">
      <c r="A144" s="3"/>
      <c r="B144" s="49"/>
      <c r="C144" s="40"/>
      <c r="D144" s="65"/>
      <c r="E144" s="15"/>
    </row>
    <row r="145" spans="1:5" ht="47.25" x14ac:dyDescent="0.25">
      <c r="A145" s="9" t="s">
        <v>55</v>
      </c>
      <c r="B145" s="51" t="s">
        <v>116</v>
      </c>
      <c r="C145" s="41" t="s">
        <v>54</v>
      </c>
      <c r="D145" s="66">
        <f>SUM(D147)</f>
        <v>6979.6</v>
      </c>
      <c r="E145" s="80"/>
    </row>
    <row r="146" spans="1:5" x14ac:dyDescent="0.25">
      <c r="A146" s="13"/>
      <c r="B146" s="49"/>
      <c r="C146" s="40"/>
      <c r="D146" s="65"/>
      <c r="E146" s="80"/>
    </row>
    <row r="147" spans="1:5" x14ac:dyDescent="0.25">
      <c r="A147" s="13" t="s">
        <v>56</v>
      </c>
      <c r="B147" s="49" t="s">
        <v>116</v>
      </c>
      <c r="C147" s="40" t="s">
        <v>57</v>
      </c>
      <c r="D147" s="65">
        <f>SUM(D151+D153)</f>
        <v>6979.6</v>
      </c>
      <c r="E147" s="80"/>
    </row>
    <row r="148" spans="1:5" x14ac:dyDescent="0.25">
      <c r="A148" s="13"/>
      <c r="B148" s="49"/>
      <c r="C148" s="40"/>
      <c r="D148" s="65"/>
      <c r="E148" s="80"/>
    </row>
    <row r="149" spans="1:5" ht="47.25" x14ac:dyDescent="0.25">
      <c r="A149" s="13" t="s">
        <v>183</v>
      </c>
      <c r="B149" s="49" t="s">
        <v>116</v>
      </c>
      <c r="C149" s="40" t="s">
        <v>184</v>
      </c>
      <c r="D149" s="65">
        <f>SUM(D151)</f>
        <v>674.6</v>
      </c>
      <c r="E149" s="80"/>
    </row>
    <row r="150" spans="1:5" x14ac:dyDescent="0.25">
      <c r="A150" s="13"/>
      <c r="B150" s="49"/>
      <c r="C150" s="40"/>
      <c r="D150" s="65"/>
      <c r="E150" s="80"/>
    </row>
    <row r="151" spans="1:5" ht="47.25" x14ac:dyDescent="0.25">
      <c r="A151" s="13" t="s">
        <v>148</v>
      </c>
      <c r="B151" s="49" t="s">
        <v>116</v>
      </c>
      <c r="C151" s="40" t="s">
        <v>149</v>
      </c>
      <c r="D151" s="65">
        <v>674.6</v>
      </c>
      <c r="E151" s="80"/>
    </row>
    <row r="152" spans="1:5" x14ac:dyDescent="0.25">
      <c r="A152" s="13"/>
      <c r="B152" s="49"/>
      <c r="C152" s="40"/>
      <c r="D152" s="65"/>
      <c r="E152" s="80"/>
    </row>
    <row r="153" spans="1:5" x14ac:dyDescent="0.25">
      <c r="A153" s="13" t="s">
        <v>70</v>
      </c>
      <c r="B153" s="49" t="s">
        <v>116</v>
      </c>
      <c r="C153" s="40" t="s">
        <v>71</v>
      </c>
      <c r="D153" s="65">
        <f>SUM(D155)</f>
        <v>6305</v>
      </c>
      <c r="E153" s="80"/>
    </row>
    <row r="154" spans="1:5" x14ac:dyDescent="0.25">
      <c r="A154" s="13"/>
      <c r="B154" s="49"/>
      <c r="C154" s="40"/>
      <c r="D154" s="65"/>
      <c r="E154" s="80"/>
    </row>
    <row r="155" spans="1:5" ht="31.5" x14ac:dyDescent="0.25">
      <c r="A155" s="13" t="s">
        <v>104</v>
      </c>
      <c r="B155" s="49" t="s">
        <v>116</v>
      </c>
      <c r="C155" s="40" t="s">
        <v>103</v>
      </c>
      <c r="D155" s="65">
        <v>6305</v>
      </c>
      <c r="E155" s="80"/>
    </row>
    <row r="156" spans="1:5" x14ac:dyDescent="0.25">
      <c r="A156" s="9"/>
      <c r="B156" s="51"/>
      <c r="C156" s="41"/>
      <c r="D156" s="66"/>
      <c r="E156" s="80"/>
    </row>
    <row r="157" spans="1:5" ht="31.5" x14ac:dyDescent="0.25">
      <c r="A157" s="9" t="s">
        <v>14</v>
      </c>
      <c r="B157" s="51" t="s">
        <v>114</v>
      </c>
      <c r="C157" s="41" t="s">
        <v>49</v>
      </c>
      <c r="D157" s="66">
        <f>SUM(D159+D165)</f>
        <v>7200.2</v>
      </c>
      <c r="E157" s="80"/>
    </row>
    <row r="158" spans="1:5" x14ac:dyDescent="0.25">
      <c r="A158" s="13"/>
      <c r="B158" s="49"/>
      <c r="C158" s="40"/>
      <c r="D158" s="65"/>
      <c r="E158" s="80"/>
    </row>
    <row r="159" spans="1:5" ht="92.45" customHeight="1" x14ac:dyDescent="0.25">
      <c r="A159" s="13" t="s">
        <v>50</v>
      </c>
      <c r="B159" s="49" t="s">
        <v>114</v>
      </c>
      <c r="C159" s="40" t="s">
        <v>51</v>
      </c>
      <c r="D159" s="65">
        <f>SUM(D161)</f>
        <v>1697.7</v>
      </c>
      <c r="E159" s="80"/>
    </row>
    <row r="160" spans="1:5" ht="18" customHeight="1" x14ac:dyDescent="0.25">
      <c r="A160" s="13"/>
      <c r="B160" s="49"/>
      <c r="C160" s="40"/>
      <c r="D160" s="65"/>
      <c r="E160" s="80"/>
    </row>
    <row r="161" spans="1:5" ht="112.5" customHeight="1" x14ac:dyDescent="0.25">
      <c r="A161" s="28" t="s">
        <v>292</v>
      </c>
      <c r="B161" s="49" t="s">
        <v>114</v>
      </c>
      <c r="C161" s="40" t="s">
        <v>72</v>
      </c>
      <c r="D161" s="65">
        <f>D163</f>
        <v>1697.7</v>
      </c>
      <c r="E161" s="80"/>
    </row>
    <row r="162" spans="1:5" ht="14.25" customHeight="1" x14ac:dyDescent="0.25">
      <c r="A162" s="13"/>
      <c r="B162" s="49"/>
      <c r="C162" s="40"/>
      <c r="D162" s="65"/>
      <c r="E162" s="80"/>
    </row>
    <row r="163" spans="1:5" ht="112.5" customHeight="1" x14ac:dyDescent="0.25">
      <c r="A163" s="13" t="s">
        <v>213</v>
      </c>
      <c r="B163" s="49" t="s">
        <v>126</v>
      </c>
      <c r="C163" s="40" t="s">
        <v>127</v>
      </c>
      <c r="D163" s="65">
        <v>1697.7</v>
      </c>
      <c r="E163" s="80"/>
    </row>
    <row r="164" spans="1:5" ht="18" customHeight="1" x14ac:dyDescent="0.25">
      <c r="A164" s="13"/>
      <c r="B164" s="49"/>
      <c r="C164" s="40"/>
      <c r="D164" s="65"/>
      <c r="E164" s="80"/>
    </row>
    <row r="165" spans="1:5" ht="31.5" x14ac:dyDescent="0.25">
      <c r="A165" s="13" t="s">
        <v>214</v>
      </c>
      <c r="B165" s="49" t="s">
        <v>114</v>
      </c>
      <c r="C165" s="40" t="s">
        <v>52</v>
      </c>
      <c r="D165" s="65">
        <f>D167</f>
        <v>5502.5</v>
      </c>
      <c r="E165" s="80"/>
    </row>
    <row r="166" spans="1:5" x14ac:dyDescent="0.25">
      <c r="A166" s="13"/>
      <c r="B166" s="49"/>
      <c r="C166" s="40"/>
      <c r="D166" s="65"/>
      <c r="E166" s="15"/>
    </row>
    <row r="167" spans="1:5" ht="47.25" x14ac:dyDescent="0.25">
      <c r="A167" s="13" t="s">
        <v>73</v>
      </c>
      <c r="B167" s="49" t="s">
        <v>114</v>
      </c>
      <c r="C167" s="40" t="s">
        <v>74</v>
      </c>
      <c r="D167" s="65">
        <f>SUM(D169+D171)</f>
        <v>5502.5</v>
      </c>
      <c r="E167" s="15"/>
    </row>
    <row r="168" spans="1:5" x14ac:dyDescent="0.25">
      <c r="A168" s="13"/>
      <c r="B168" s="49"/>
      <c r="C168" s="40"/>
      <c r="D168" s="65"/>
      <c r="E168" s="15"/>
    </row>
    <row r="169" spans="1:5" ht="70.150000000000006" customHeight="1" x14ac:dyDescent="0.25">
      <c r="A169" s="28" t="s">
        <v>293</v>
      </c>
      <c r="B169" s="49" t="s">
        <v>114</v>
      </c>
      <c r="C169" s="40" t="s">
        <v>142</v>
      </c>
      <c r="D169" s="65">
        <v>1712.4</v>
      </c>
      <c r="E169" s="15"/>
    </row>
    <row r="170" spans="1:5" x14ac:dyDescent="0.25">
      <c r="A170" s="13"/>
      <c r="B170" s="49"/>
      <c r="C170" s="40"/>
      <c r="D170" s="65"/>
      <c r="E170" s="15"/>
    </row>
    <row r="171" spans="1:5" ht="63" x14ac:dyDescent="0.25">
      <c r="A171" s="13" t="s">
        <v>128</v>
      </c>
      <c r="B171" s="49" t="s">
        <v>114</v>
      </c>
      <c r="C171" s="40" t="s">
        <v>129</v>
      </c>
      <c r="D171" s="65">
        <v>3790.1</v>
      </c>
      <c r="E171" s="15"/>
    </row>
    <row r="172" spans="1:5" x14ac:dyDescent="0.25">
      <c r="A172" s="13"/>
      <c r="B172" s="49"/>
      <c r="C172" s="40"/>
      <c r="D172" s="65"/>
      <c r="E172" s="22"/>
    </row>
    <row r="173" spans="1:5" x14ac:dyDescent="0.25">
      <c r="A173" s="13"/>
      <c r="B173" s="49"/>
      <c r="C173" s="40"/>
      <c r="D173" s="65"/>
      <c r="E173" s="15"/>
    </row>
    <row r="174" spans="1:5" x14ac:dyDescent="0.25">
      <c r="A174" s="9" t="s">
        <v>15</v>
      </c>
      <c r="B174" s="51" t="s">
        <v>112</v>
      </c>
      <c r="C174" s="41" t="s">
        <v>53</v>
      </c>
      <c r="D174" s="66">
        <f>D176+D214+D232+D206</f>
        <v>1131.5</v>
      </c>
      <c r="E174" s="15"/>
    </row>
    <row r="175" spans="1:5" x14ac:dyDescent="0.25">
      <c r="A175" s="9"/>
      <c r="B175" s="51"/>
      <c r="C175" s="41"/>
      <c r="D175" s="66"/>
      <c r="E175" s="15"/>
    </row>
    <row r="176" spans="1:5" ht="47.25" x14ac:dyDescent="0.25">
      <c r="A176" s="13" t="s">
        <v>185</v>
      </c>
      <c r="B176" s="49" t="s">
        <v>112</v>
      </c>
      <c r="C176" s="41" t="s">
        <v>186</v>
      </c>
      <c r="D176" s="66">
        <f>D178+D182+D186+D192+D196+D200</f>
        <v>163.80000000000001</v>
      </c>
      <c r="E176" s="15"/>
    </row>
    <row r="177" spans="1:5" x14ac:dyDescent="0.25">
      <c r="A177" s="9"/>
      <c r="B177" s="51"/>
      <c r="C177" s="41"/>
      <c r="D177" s="66"/>
      <c r="E177" s="15"/>
    </row>
    <row r="178" spans="1:5" ht="63" x14ac:dyDescent="0.25">
      <c r="A178" s="13" t="s">
        <v>215</v>
      </c>
      <c r="B178" s="49" t="s">
        <v>207</v>
      </c>
      <c r="C178" s="40" t="s">
        <v>187</v>
      </c>
      <c r="D178" s="66">
        <f>D180</f>
        <v>1.9</v>
      </c>
      <c r="E178" s="15"/>
    </row>
    <row r="179" spans="1:5" x14ac:dyDescent="0.25">
      <c r="A179" s="13"/>
      <c r="B179" s="49"/>
      <c r="C179" s="40"/>
      <c r="D179" s="65"/>
      <c r="E179" s="15"/>
    </row>
    <row r="180" spans="1:5" ht="110.25" x14ac:dyDescent="0.25">
      <c r="A180" s="13" t="s">
        <v>216</v>
      </c>
      <c r="B180" s="49" t="s">
        <v>207</v>
      </c>
      <c r="C180" s="40" t="s">
        <v>188</v>
      </c>
      <c r="D180" s="65">
        <v>1.9</v>
      </c>
      <c r="E180" s="15"/>
    </row>
    <row r="181" spans="1:5" x14ac:dyDescent="0.25">
      <c r="A181" s="13"/>
      <c r="B181" s="49"/>
      <c r="C181" s="60"/>
      <c r="D181" s="65"/>
      <c r="E181" s="59"/>
    </row>
    <row r="182" spans="1:5" ht="78.75" x14ac:dyDescent="0.25">
      <c r="A182" s="13" t="s">
        <v>267</v>
      </c>
      <c r="B182" s="49" t="s">
        <v>229</v>
      </c>
      <c r="C182" s="60" t="s">
        <v>189</v>
      </c>
      <c r="D182" s="65">
        <f>D184</f>
        <v>0.2</v>
      </c>
      <c r="E182" s="59"/>
    </row>
    <row r="183" spans="1:5" x14ac:dyDescent="0.25">
      <c r="A183" s="13"/>
      <c r="B183" s="49"/>
      <c r="C183" s="60"/>
      <c r="D183" s="65"/>
      <c r="E183" s="59"/>
    </row>
    <row r="184" spans="1:5" ht="110.25" x14ac:dyDescent="0.25">
      <c r="A184" s="13" t="s">
        <v>268</v>
      </c>
      <c r="B184" s="49" t="s">
        <v>229</v>
      </c>
      <c r="C184" s="60" t="s">
        <v>269</v>
      </c>
      <c r="D184" s="65">
        <v>0.2</v>
      </c>
      <c r="E184" s="59"/>
    </row>
    <row r="185" spans="1:5" x14ac:dyDescent="0.25">
      <c r="A185" s="13"/>
      <c r="B185" s="49"/>
      <c r="C185" s="60"/>
      <c r="D185" s="65"/>
      <c r="E185" s="59"/>
    </row>
    <row r="186" spans="1:5" ht="78.75" x14ac:dyDescent="0.25">
      <c r="A186" s="13" t="s">
        <v>231</v>
      </c>
      <c r="B186" s="49" t="s">
        <v>112</v>
      </c>
      <c r="C186" s="40" t="s">
        <v>230</v>
      </c>
      <c r="D186" s="66">
        <f>SUM(D188+D190)</f>
        <v>102.2</v>
      </c>
      <c r="E186" s="15"/>
    </row>
    <row r="187" spans="1:5" x14ac:dyDescent="0.25">
      <c r="A187" s="13"/>
      <c r="B187" s="49"/>
      <c r="C187" s="40"/>
      <c r="D187" s="65"/>
      <c r="E187" s="15"/>
    </row>
    <row r="188" spans="1:5" ht="141.75" x14ac:dyDescent="0.25">
      <c r="A188" s="28" t="s">
        <v>294</v>
      </c>
      <c r="B188" s="49" t="s">
        <v>200</v>
      </c>
      <c r="C188" s="40" t="s">
        <v>232</v>
      </c>
      <c r="D188" s="65">
        <v>60.7</v>
      </c>
      <c r="E188" s="15"/>
    </row>
    <row r="189" spans="1:5" x14ac:dyDescent="0.25">
      <c r="A189" s="13"/>
      <c r="B189" s="49"/>
      <c r="C189" s="40"/>
      <c r="D189" s="65"/>
      <c r="E189" s="15"/>
    </row>
    <row r="190" spans="1:5" ht="141.75" x14ac:dyDescent="0.25">
      <c r="A190" s="28" t="s">
        <v>294</v>
      </c>
      <c r="B190" s="49" t="s">
        <v>131</v>
      </c>
      <c r="C190" s="40" t="s">
        <v>232</v>
      </c>
      <c r="D190" s="65">
        <v>41.5</v>
      </c>
      <c r="E190" s="15"/>
    </row>
    <row r="191" spans="1:5" x14ac:dyDescent="0.25">
      <c r="A191" s="13"/>
      <c r="B191" s="49"/>
      <c r="C191" s="40"/>
      <c r="D191" s="65"/>
      <c r="E191" s="15"/>
    </row>
    <row r="192" spans="1:5" ht="78.599999999999994" customHeight="1" x14ac:dyDescent="0.25">
      <c r="A192" s="13" t="s">
        <v>217</v>
      </c>
      <c r="B192" s="49" t="s">
        <v>132</v>
      </c>
      <c r="C192" s="40" t="s">
        <v>190</v>
      </c>
      <c r="D192" s="66">
        <f>SUM(D194)</f>
        <v>35</v>
      </c>
      <c r="E192" s="15"/>
    </row>
    <row r="193" spans="1:5" x14ac:dyDescent="0.25">
      <c r="A193" s="13"/>
      <c r="B193" s="49"/>
      <c r="C193" s="40"/>
      <c r="D193" s="65"/>
      <c r="E193" s="15"/>
    </row>
    <row r="194" spans="1:5" ht="126" x14ac:dyDescent="0.25">
      <c r="A194" s="13" t="s">
        <v>218</v>
      </c>
      <c r="B194" s="49" t="s">
        <v>132</v>
      </c>
      <c r="C194" s="40" t="s">
        <v>191</v>
      </c>
      <c r="D194" s="65">
        <v>35</v>
      </c>
      <c r="E194" s="15"/>
    </row>
    <row r="195" spans="1:5" x14ac:dyDescent="0.25">
      <c r="A195" s="13"/>
      <c r="B195" s="49"/>
      <c r="C195" s="60"/>
      <c r="D195" s="65"/>
      <c r="E195" s="59"/>
    </row>
    <row r="196" spans="1:5" ht="78.75" x14ac:dyDescent="0.25">
      <c r="A196" s="13" t="s">
        <v>264</v>
      </c>
      <c r="B196" s="49" t="s">
        <v>229</v>
      </c>
      <c r="C196" s="60" t="s">
        <v>265</v>
      </c>
      <c r="D196" s="65">
        <f>D198</f>
        <v>0.5</v>
      </c>
      <c r="E196" s="59"/>
    </row>
    <row r="197" spans="1:5" x14ac:dyDescent="0.25">
      <c r="A197" s="13"/>
      <c r="B197" s="49"/>
      <c r="C197" s="60"/>
      <c r="D197" s="65"/>
      <c r="E197" s="59"/>
    </row>
    <row r="198" spans="1:5" ht="110.25" x14ac:dyDescent="0.25">
      <c r="A198" s="13" t="s">
        <v>266</v>
      </c>
      <c r="B198" s="49" t="s">
        <v>229</v>
      </c>
      <c r="C198" s="60" t="s">
        <v>263</v>
      </c>
      <c r="D198" s="65">
        <v>0.5</v>
      </c>
      <c r="E198" s="59"/>
    </row>
    <row r="199" spans="1:5" x14ac:dyDescent="0.25">
      <c r="A199" s="13"/>
      <c r="B199" s="49"/>
      <c r="C199" s="40"/>
      <c r="D199" s="65"/>
      <c r="E199" s="15"/>
    </row>
    <row r="200" spans="1:5" ht="81.599999999999994" customHeight="1" x14ac:dyDescent="0.25">
      <c r="A200" s="13" t="s">
        <v>219</v>
      </c>
      <c r="B200" s="49" t="s">
        <v>112</v>
      </c>
      <c r="C200" s="40" t="s">
        <v>192</v>
      </c>
      <c r="D200" s="66">
        <f>D202+D204</f>
        <v>24</v>
      </c>
      <c r="E200" s="15"/>
    </row>
    <row r="201" spans="1:5" x14ac:dyDescent="0.25">
      <c r="A201" s="13"/>
      <c r="B201" s="49"/>
      <c r="C201" s="40"/>
      <c r="D201" s="65"/>
      <c r="E201" s="15"/>
    </row>
    <row r="202" spans="1:5" ht="110.25" x14ac:dyDescent="0.25">
      <c r="A202" s="13" t="s">
        <v>220</v>
      </c>
      <c r="B202" s="49" t="s">
        <v>207</v>
      </c>
      <c r="C202" s="40" t="s">
        <v>238</v>
      </c>
      <c r="D202" s="65">
        <v>1</v>
      </c>
      <c r="E202" s="15"/>
    </row>
    <row r="203" spans="1:5" x14ac:dyDescent="0.25">
      <c r="A203" s="13"/>
      <c r="B203" s="49"/>
      <c r="C203" s="40"/>
      <c r="D203" s="65"/>
      <c r="E203" s="15"/>
    </row>
    <row r="204" spans="1:5" ht="110.25" x14ac:dyDescent="0.25">
      <c r="A204" s="13" t="s">
        <v>220</v>
      </c>
      <c r="B204" s="49" t="s">
        <v>132</v>
      </c>
      <c r="C204" s="76" t="s">
        <v>238</v>
      </c>
      <c r="D204" s="65">
        <v>23</v>
      </c>
      <c r="E204" s="22"/>
    </row>
    <row r="205" spans="1:5" x14ac:dyDescent="0.25">
      <c r="A205" s="13"/>
      <c r="B205" s="49"/>
      <c r="C205" s="40"/>
      <c r="D205" s="65"/>
      <c r="E205" s="22"/>
    </row>
    <row r="206" spans="1:5" ht="110.25" x14ac:dyDescent="0.25">
      <c r="A206" s="13" t="s">
        <v>221</v>
      </c>
      <c r="B206" s="49" t="s">
        <v>112</v>
      </c>
      <c r="C206" s="41" t="s">
        <v>193</v>
      </c>
      <c r="D206" s="66">
        <f>D208+D210+D212</f>
        <v>219.8</v>
      </c>
      <c r="E206" s="15"/>
    </row>
    <row r="207" spans="1:5" x14ac:dyDescent="0.25">
      <c r="A207" s="13"/>
      <c r="B207" s="49"/>
      <c r="C207" s="40"/>
      <c r="D207" s="52"/>
      <c r="E207" s="15"/>
    </row>
    <row r="208" spans="1:5" ht="94.5" x14ac:dyDescent="0.25">
      <c r="A208" s="13" t="s">
        <v>194</v>
      </c>
      <c r="B208" s="49" t="s">
        <v>196</v>
      </c>
      <c r="C208" s="40" t="s">
        <v>195</v>
      </c>
      <c r="D208" s="65">
        <v>2</v>
      </c>
      <c r="E208" s="15"/>
    </row>
    <row r="209" spans="1:5" x14ac:dyDescent="0.25">
      <c r="A209" s="13"/>
      <c r="B209" s="21"/>
      <c r="C209" s="40"/>
      <c r="D209" s="52"/>
      <c r="E209" s="15"/>
    </row>
    <row r="210" spans="1:5" ht="94.5" x14ac:dyDescent="0.25">
      <c r="A210" s="13" t="s">
        <v>194</v>
      </c>
      <c r="B210" s="49" t="s">
        <v>114</v>
      </c>
      <c r="C210" s="40" t="s">
        <v>195</v>
      </c>
      <c r="D210" s="65">
        <v>201.9</v>
      </c>
      <c r="E210" s="15"/>
    </row>
    <row r="211" spans="1:5" x14ac:dyDescent="0.25">
      <c r="A211" s="13"/>
      <c r="B211" s="49"/>
      <c r="C211" s="40"/>
      <c r="D211" s="65"/>
      <c r="E211" s="22"/>
    </row>
    <row r="212" spans="1:5" ht="94.5" x14ac:dyDescent="0.25">
      <c r="A212" s="13" t="s">
        <v>194</v>
      </c>
      <c r="B212" s="49" t="s">
        <v>226</v>
      </c>
      <c r="C212" s="40" t="s">
        <v>239</v>
      </c>
      <c r="D212" s="65">
        <v>15.9</v>
      </c>
      <c r="E212" s="22"/>
    </row>
    <row r="213" spans="1:5" x14ac:dyDescent="0.25">
      <c r="A213" s="13"/>
      <c r="B213" s="49"/>
      <c r="C213" s="40"/>
      <c r="D213" s="65"/>
      <c r="E213" s="15"/>
    </row>
    <row r="214" spans="1:5" ht="31.5" x14ac:dyDescent="0.25">
      <c r="A214" s="9" t="s">
        <v>235</v>
      </c>
      <c r="B214" s="49" t="s">
        <v>112</v>
      </c>
      <c r="C214" s="41" t="s">
        <v>236</v>
      </c>
      <c r="D214" s="66">
        <f>SUM(D216+D222)</f>
        <v>171.39999999999998</v>
      </c>
      <c r="E214" s="15"/>
    </row>
    <row r="215" spans="1:5" x14ac:dyDescent="0.25">
      <c r="A215" s="13"/>
      <c r="B215" s="49"/>
      <c r="C215" s="40"/>
      <c r="D215" s="65"/>
      <c r="E215" s="15"/>
    </row>
    <row r="216" spans="1:5" ht="110.25" x14ac:dyDescent="0.25">
      <c r="A216" s="28" t="s">
        <v>295</v>
      </c>
      <c r="B216" s="49" t="s">
        <v>112</v>
      </c>
      <c r="C216" s="40" t="s">
        <v>197</v>
      </c>
      <c r="D216" s="66">
        <f>D218+D220</f>
        <v>64.599999999999994</v>
      </c>
      <c r="E216" s="15"/>
    </row>
    <row r="217" spans="1:5" x14ac:dyDescent="0.25">
      <c r="A217" s="13"/>
      <c r="B217" s="49"/>
      <c r="C217" s="40"/>
      <c r="D217" s="65"/>
      <c r="E217" s="15"/>
    </row>
    <row r="218" spans="1:5" ht="47.25" x14ac:dyDescent="0.25">
      <c r="A218" s="13" t="s">
        <v>233</v>
      </c>
      <c r="B218" s="49" t="s">
        <v>226</v>
      </c>
      <c r="C218" s="40" t="s">
        <v>234</v>
      </c>
      <c r="D218" s="65">
        <v>48.2</v>
      </c>
      <c r="E218" s="15"/>
    </row>
    <row r="219" spans="1:5" x14ac:dyDescent="0.25">
      <c r="A219" s="13"/>
      <c r="B219" s="49"/>
      <c r="C219" s="74"/>
      <c r="D219" s="75"/>
      <c r="E219" s="73"/>
    </row>
    <row r="220" spans="1:5" ht="78.75" x14ac:dyDescent="0.25">
      <c r="A220" s="13" t="s">
        <v>271</v>
      </c>
      <c r="B220" s="49" t="s">
        <v>114</v>
      </c>
      <c r="C220" s="60" t="s">
        <v>270</v>
      </c>
      <c r="D220" s="65">
        <v>16.399999999999999</v>
      </c>
      <c r="E220" s="73"/>
    </row>
    <row r="221" spans="1:5" x14ac:dyDescent="0.25">
      <c r="A221" s="13"/>
      <c r="B221" s="49"/>
      <c r="C221" s="40"/>
      <c r="D221" s="65"/>
      <c r="E221" s="15"/>
    </row>
    <row r="222" spans="1:5" ht="81" customHeight="1" x14ac:dyDescent="0.25">
      <c r="A222" s="13" t="s">
        <v>199</v>
      </c>
      <c r="B222" s="49" t="s">
        <v>112</v>
      </c>
      <c r="C222" s="41" t="s">
        <v>198</v>
      </c>
      <c r="D222" s="66">
        <f>SUM(+D224+D226+D228+D230)</f>
        <v>106.8</v>
      </c>
      <c r="E222" s="15"/>
    </row>
    <row r="223" spans="1:5" x14ac:dyDescent="0.25">
      <c r="A223" s="13"/>
      <c r="B223" s="49"/>
      <c r="C223" s="40"/>
      <c r="D223" s="65"/>
      <c r="E223" s="15"/>
    </row>
    <row r="224" spans="1:5" ht="78.75" x14ac:dyDescent="0.25">
      <c r="A224" s="13" t="s">
        <v>202</v>
      </c>
      <c r="B224" s="49" t="s">
        <v>130</v>
      </c>
      <c r="C224" s="40" t="s">
        <v>291</v>
      </c>
      <c r="D224" s="65">
        <v>95.9</v>
      </c>
      <c r="E224" s="15"/>
    </row>
    <row r="225" spans="1:7" x14ac:dyDescent="0.25">
      <c r="A225" s="13"/>
      <c r="B225" s="49"/>
      <c r="C225" s="40"/>
      <c r="D225" s="65"/>
      <c r="E225" s="15"/>
    </row>
    <row r="226" spans="1:7" ht="78.75" x14ac:dyDescent="0.25">
      <c r="A226" s="13" t="s">
        <v>202</v>
      </c>
      <c r="B226" s="49" t="s">
        <v>200</v>
      </c>
      <c r="C226" s="40" t="s">
        <v>291</v>
      </c>
      <c r="D226" s="65">
        <v>6</v>
      </c>
      <c r="E226" s="15"/>
    </row>
    <row r="227" spans="1:7" x14ac:dyDescent="0.25">
      <c r="A227" s="13"/>
      <c r="B227" s="49"/>
      <c r="C227" s="40"/>
      <c r="D227" s="65"/>
      <c r="E227" s="15"/>
    </row>
    <row r="228" spans="1:7" ht="78.75" x14ac:dyDescent="0.25">
      <c r="A228" s="13" t="s">
        <v>202</v>
      </c>
      <c r="B228" s="49" t="s">
        <v>116</v>
      </c>
      <c r="C228" s="40" t="s">
        <v>291</v>
      </c>
      <c r="D228" s="65">
        <v>4.3</v>
      </c>
      <c r="E228" s="15"/>
    </row>
    <row r="229" spans="1:7" x14ac:dyDescent="0.25">
      <c r="A229" s="13"/>
      <c r="B229" s="49"/>
      <c r="C229" s="40"/>
      <c r="D229" s="65"/>
      <c r="E229" s="15"/>
    </row>
    <row r="230" spans="1:7" ht="94.5" x14ac:dyDescent="0.25">
      <c r="A230" s="13" t="s">
        <v>201</v>
      </c>
      <c r="B230" s="49" t="s">
        <v>113</v>
      </c>
      <c r="C230" s="40" t="s">
        <v>203</v>
      </c>
      <c r="D230" s="65">
        <v>0.6</v>
      </c>
      <c r="E230" s="15"/>
    </row>
    <row r="231" spans="1:7" x14ac:dyDescent="0.25">
      <c r="A231" s="13"/>
      <c r="B231" s="49"/>
      <c r="C231" s="60"/>
      <c r="D231" s="65"/>
      <c r="E231" s="59"/>
    </row>
    <row r="232" spans="1:7" x14ac:dyDescent="0.25">
      <c r="A232" s="13" t="s">
        <v>204</v>
      </c>
      <c r="B232" s="49" t="s">
        <v>112</v>
      </c>
      <c r="C232" s="41" t="s">
        <v>205</v>
      </c>
      <c r="D232" s="66">
        <f>SUM(D234+D236)</f>
        <v>576.5</v>
      </c>
      <c r="E232" s="15"/>
    </row>
    <row r="233" spans="1:7" x14ac:dyDescent="0.25">
      <c r="A233" s="13"/>
      <c r="B233" s="49"/>
      <c r="C233" s="40"/>
      <c r="D233" s="65"/>
      <c r="E233" s="15"/>
    </row>
    <row r="234" spans="1:7" ht="126" x14ac:dyDescent="0.25">
      <c r="A234" s="28" t="s">
        <v>296</v>
      </c>
      <c r="B234" s="49" t="s">
        <v>200</v>
      </c>
      <c r="C234" s="40" t="s">
        <v>206</v>
      </c>
      <c r="D234" s="65">
        <v>10</v>
      </c>
      <c r="E234" s="15"/>
    </row>
    <row r="235" spans="1:7" x14ac:dyDescent="0.25">
      <c r="A235" s="13"/>
      <c r="B235" s="49"/>
      <c r="C235" s="40"/>
      <c r="D235" s="65"/>
      <c r="E235" s="15"/>
    </row>
    <row r="236" spans="1:7" ht="126" x14ac:dyDescent="0.25">
      <c r="A236" s="28" t="s">
        <v>296</v>
      </c>
      <c r="B236" s="49" t="s">
        <v>131</v>
      </c>
      <c r="C236" s="40" t="s">
        <v>206</v>
      </c>
      <c r="D236" s="65">
        <v>566.5</v>
      </c>
      <c r="E236" s="15"/>
    </row>
    <row r="237" spans="1:7" x14ac:dyDescent="0.25">
      <c r="A237" s="13"/>
      <c r="B237" s="49"/>
      <c r="C237" s="40"/>
      <c r="D237" s="65"/>
      <c r="E237" s="15"/>
    </row>
    <row r="238" spans="1:7" ht="23.45" customHeight="1" x14ac:dyDescent="0.25">
      <c r="A238" s="24" t="s">
        <v>16</v>
      </c>
      <c r="B238" s="53" t="s">
        <v>112</v>
      </c>
      <c r="C238" s="42" t="s">
        <v>17</v>
      </c>
      <c r="D238" s="61">
        <f>D240+D280+D288+D276</f>
        <v>1508365.5</v>
      </c>
      <c r="E238" s="10"/>
      <c r="F238" s="11"/>
      <c r="G238" s="14"/>
    </row>
    <row r="239" spans="1:7" x14ac:dyDescent="0.25">
      <c r="A239" s="26"/>
      <c r="B239" s="50"/>
      <c r="C239" s="43"/>
      <c r="D239" s="54"/>
      <c r="E239" s="10"/>
    </row>
    <row r="240" spans="1:7" ht="31.5" x14ac:dyDescent="0.25">
      <c r="A240" s="27" t="s">
        <v>18</v>
      </c>
      <c r="B240" s="50" t="s">
        <v>116</v>
      </c>
      <c r="C240" s="43" t="s">
        <v>19</v>
      </c>
      <c r="D240" s="54">
        <f>D242+D254+D268</f>
        <v>1414111.4</v>
      </c>
      <c r="E240" s="10"/>
    </row>
    <row r="241" spans="1:5" x14ac:dyDescent="0.25">
      <c r="A241" s="27"/>
      <c r="B241" s="50"/>
      <c r="C241" s="43"/>
      <c r="D241" s="54"/>
      <c r="E241" s="10"/>
    </row>
    <row r="242" spans="1:5" ht="42.6" customHeight="1" x14ac:dyDescent="0.25">
      <c r="A242" s="27" t="s">
        <v>96</v>
      </c>
      <c r="B242" s="50" t="s">
        <v>116</v>
      </c>
      <c r="C242" s="43" t="s">
        <v>146</v>
      </c>
      <c r="D242" s="54">
        <f>D252+D248+D250+D244+D246</f>
        <v>609726.90000000014</v>
      </c>
      <c r="E242" s="10"/>
    </row>
    <row r="243" spans="1:5" x14ac:dyDescent="0.25">
      <c r="A243" s="27"/>
      <c r="B243" s="50"/>
      <c r="C243" s="43"/>
      <c r="D243" s="54"/>
      <c r="E243" s="10"/>
    </row>
    <row r="244" spans="1:5" ht="141.75" x14ac:dyDescent="0.25">
      <c r="A244" s="27" t="s">
        <v>279</v>
      </c>
      <c r="B244" s="50" t="s">
        <v>116</v>
      </c>
      <c r="C244" s="43" t="s">
        <v>280</v>
      </c>
      <c r="D244" s="54">
        <v>13062.9</v>
      </c>
      <c r="E244" s="10"/>
    </row>
    <row r="245" spans="1:5" x14ac:dyDescent="0.25">
      <c r="A245" s="27"/>
      <c r="B245" s="50"/>
      <c r="C245" s="43"/>
      <c r="D245" s="54"/>
      <c r="E245" s="10"/>
    </row>
    <row r="246" spans="1:5" ht="101.25" customHeight="1" x14ac:dyDescent="0.25">
      <c r="A246" s="27" t="s">
        <v>277</v>
      </c>
      <c r="B246" s="50" t="s">
        <v>116</v>
      </c>
      <c r="C246" s="43" t="s">
        <v>278</v>
      </c>
      <c r="D246" s="54">
        <v>2902.9</v>
      </c>
      <c r="E246" s="10"/>
    </row>
    <row r="247" spans="1:5" ht="10.5" customHeight="1" x14ac:dyDescent="0.25">
      <c r="A247" s="27"/>
      <c r="B247" s="50"/>
      <c r="C247" s="43"/>
      <c r="D247" s="54"/>
      <c r="E247" s="10"/>
    </row>
    <row r="248" spans="1:5" ht="87.6" customHeight="1" x14ac:dyDescent="0.25">
      <c r="A248" s="27" t="s">
        <v>161</v>
      </c>
      <c r="B248" s="50" t="s">
        <v>116</v>
      </c>
      <c r="C248" s="43" t="s">
        <v>167</v>
      </c>
      <c r="D248" s="54">
        <v>24643.8</v>
      </c>
      <c r="E248" s="10"/>
    </row>
    <row r="249" spans="1:5" x14ac:dyDescent="0.25">
      <c r="A249" s="27"/>
      <c r="B249" s="50"/>
      <c r="C249" s="43"/>
      <c r="D249" s="54"/>
      <c r="E249" s="10"/>
    </row>
    <row r="250" spans="1:5" ht="31.5" x14ac:dyDescent="0.25">
      <c r="A250" s="27" t="s">
        <v>162</v>
      </c>
      <c r="B250" s="50" t="s">
        <v>116</v>
      </c>
      <c r="C250" s="43" t="s">
        <v>168</v>
      </c>
      <c r="D250" s="54">
        <v>4000</v>
      </c>
      <c r="E250" s="10"/>
    </row>
    <row r="251" spans="1:5" x14ac:dyDescent="0.25">
      <c r="A251" s="27"/>
      <c r="B251" s="50"/>
      <c r="C251" s="43"/>
      <c r="D251" s="54"/>
      <c r="E251" s="10"/>
    </row>
    <row r="252" spans="1:5" ht="17.45" customHeight="1" x14ac:dyDescent="0.25">
      <c r="A252" s="27" t="s">
        <v>163</v>
      </c>
      <c r="B252" s="50" t="s">
        <v>116</v>
      </c>
      <c r="C252" s="43" t="s">
        <v>169</v>
      </c>
      <c r="D252" s="54">
        <v>565117.30000000005</v>
      </c>
      <c r="E252" s="10"/>
    </row>
    <row r="253" spans="1:5" x14ac:dyDescent="0.25">
      <c r="A253" s="27"/>
      <c r="B253" s="50"/>
      <c r="C253" s="43"/>
      <c r="D253" s="54"/>
      <c r="E253" s="10"/>
    </row>
    <row r="254" spans="1:5" x14ac:dyDescent="0.25">
      <c r="A254" s="27" t="s">
        <v>164</v>
      </c>
      <c r="B254" s="50" t="s">
        <v>116</v>
      </c>
      <c r="C254" s="43" t="s">
        <v>170</v>
      </c>
      <c r="D254" s="55">
        <f>D266+D260+D256+D262+D258+D264</f>
        <v>672884.1</v>
      </c>
      <c r="E254" s="10"/>
    </row>
    <row r="255" spans="1:5" x14ac:dyDescent="0.25">
      <c r="A255" s="27"/>
      <c r="B255" s="50"/>
      <c r="C255" s="43"/>
      <c r="D255" s="55"/>
      <c r="E255" s="10"/>
    </row>
    <row r="256" spans="1:5" ht="47.25" x14ac:dyDescent="0.25">
      <c r="A256" s="27" t="s">
        <v>99</v>
      </c>
      <c r="B256" s="50" t="s">
        <v>116</v>
      </c>
      <c r="C256" s="43" t="s">
        <v>171</v>
      </c>
      <c r="D256" s="55">
        <v>612278.19999999995</v>
      </c>
      <c r="E256" s="10"/>
    </row>
    <row r="257" spans="1:5" x14ac:dyDescent="0.25">
      <c r="A257" s="28"/>
      <c r="B257" s="50"/>
      <c r="C257" s="44"/>
      <c r="D257" s="56"/>
      <c r="E257" s="10"/>
    </row>
    <row r="258" spans="1:5" ht="63" x14ac:dyDescent="0.25">
      <c r="A258" s="28" t="s">
        <v>150</v>
      </c>
      <c r="B258" s="57" t="s">
        <v>116</v>
      </c>
      <c r="C258" s="43" t="s">
        <v>151</v>
      </c>
      <c r="D258" s="56">
        <v>20464.599999999999</v>
      </c>
      <c r="E258" s="10"/>
    </row>
    <row r="259" spans="1:5" x14ac:dyDescent="0.25">
      <c r="A259" s="28"/>
      <c r="B259" s="50"/>
      <c r="C259" s="44"/>
      <c r="D259" s="56"/>
      <c r="E259" s="10"/>
    </row>
    <row r="260" spans="1:5" ht="52.9" customHeight="1" x14ac:dyDescent="0.25">
      <c r="A260" s="28" t="s">
        <v>98</v>
      </c>
      <c r="B260" s="57" t="s">
        <v>116</v>
      </c>
      <c r="C260" s="44" t="s">
        <v>172</v>
      </c>
      <c r="D260" s="56">
        <v>2907.6</v>
      </c>
      <c r="E260" s="10"/>
    </row>
    <row r="261" spans="1:5" x14ac:dyDescent="0.25">
      <c r="A261" s="28"/>
      <c r="B261" s="50"/>
      <c r="C261" s="44"/>
      <c r="D261" s="56"/>
      <c r="E261" s="10"/>
    </row>
    <row r="262" spans="1:5" ht="77.45" customHeight="1" x14ac:dyDescent="0.25">
      <c r="A262" s="8" t="s">
        <v>135</v>
      </c>
      <c r="B262" s="50" t="s">
        <v>116</v>
      </c>
      <c r="C262" s="44" t="s">
        <v>173</v>
      </c>
      <c r="D262" s="56">
        <v>210.8</v>
      </c>
      <c r="E262" s="10"/>
    </row>
    <row r="263" spans="1:5" x14ac:dyDescent="0.25">
      <c r="A263" s="28"/>
      <c r="B263" s="57"/>
      <c r="C263" s="44"/>
      <c r="D263" s="56"/>
      <c r="E263" s="10"/>
    </row>
    <row r="264" spans="1:5" ht="78.75" x14ac:dyDescent="0.25">
      <c r="A264" s="28" t="s">
        <v>165</v>
      </c>
      <c r="B264" s="50" t="s">
        <v>116</v>
      </c>
      <c r="C264" s="44" t="s">
        <v>174</v>
      </c>
      <c r="D264" s="56">
        <v>32654.2</v>
      </c>
      <c r="E264" s="10"/>
    </row>
    <row r="265" spans="1:5" x14ac:dyDescent="0.25">
      <c r="A265" s="28"/>
      <c r="B265" s="50"/>
      <c r="C265" s="44"/>
      <c r="D265" s="56"/>
      <c r="E265" s="10"/>
    </row>
    <row r="266" spans="1:5" ht="47.25" x14ac:dyDescent="0.25">
      <c r="A266" s="28" t="s">
        <v>97</v>
      </c>
      <c r="B266" s="57" t="s">
        <v>116</v>
      </c>
      <c r="C266" s="44" t="s">
        <v>175</v>
      </c>
      <c r="D266" s="56">
        <v>4368.7</v>
      </c>
      <c r="E266" s="10"/>
    </row>
    <row r="267" spans="1:5" x14ac:dyDescent="0.25">
      <c r="A267" s="27"/>
      <c r="B267" s="50"/>
      <c r="C267" s="43"/>
      <c r="D267" s="54"/>
      <c r="E267" s="10"/>
    </row>
    <row r="268" spans="1:5" ht="31.5" x14ac:dyDescent="0.25">
      <c r="A268" s="27" t="s">
        <v>166</v>
      </c>
      <c r="B268" s="57" t="s">
        <v>116</v>
      </c>
      <c r="C268" s="43" t="s">
        <v>176</v>
      </c>
      <c r="D268" s="54">
        <f>D270+D274+D272</f>
        <v>131500.4</v>
      </c>
      <c r="E268" s="10"/>
    </row>
    <row r="269" spans="1:5" x14ac:dyDescent="0.25">
      <c r="A269" s="27"/>
      <c r="B269" s="50"/>
      <c r="C269" s="43"/>
      <c r="D269" s="54"/>
      <c r="E269" s="10"/>
    </row>
    <row r="270" spans="1:5" ht="78.75" x14ac:dyDescent="0.25">
      <c r="A270" s="30" t="s">
        <v>143</v>
      </c>
      <c r="B270" s="50" t="s">
        <v>116</v>
      </c>
      <c r="C270" s="45" t="s">
        <v>177</v>
      </c>
      <c r="D270" s="54">
        <v>51456.6</v>
      </c>
      <c r="E270" s="10"/>
    </row>
    <row r="271" spans="1:5" x14ac:dyDescent="0.25">
      <c r="A271" s="30"/>
      <c r="B271" s="50"/>
      <c r="C271" s="45"/>
      <c r="D271" s="54"/>
      <c r="E271" s="10"/>
    </row>
    <row r="272" spans="1:5" ht="94.5" x14ac:dyDescent="0.25">
      <c r="A272" s="30" t="s">
        <v>273</v>
      </c>
      <c r="B272" s="50" t="s">
        <v>116</v>
      </c>
      <c r="C272" s="45" t="s">
        <v>272</v>
      </c>
      <c r="D272" s="54">
        <v>1341.5</v>
      </c>
      <c r="E272" s="10"/>
    </row>
    <row r="273" spans="1:5" x14ac:dyDescent="0.25">
      <c r="A273" s="30"/>
      <c r="B273" s="50"/>
      <c r="C273" s="45"/>
      <c r="D273" s="54"/>
      <c r="E273" s="10"/>
    </row>
    <row r="274" spans="1:5" ht="31.5" x14ac:dyDescent="0.25">
      <c r="A274" s="30" t="s">
        <v>100</v>
      </c>
      <c r="B274" s="57" t="s">
        <v>116</v>
      </c>
      <c r="C274" s="45" t="s">
        <v>178</v>
      </c>
      <c r="D274" s="54">
        <v>78702.3</v>
      </c>
      <c r="E274" s="10"/>
    </row>
    <row r="275" spans="1:5" x14ac:dyDescent="0.25">
      <c r="B275" s="50"/>
      <c r="C275" s="45"/>
      <c r="D275" s="54"/>
      <c r="E275" s="10"/>
    </row>
    <row r="276" spans="1:5" ht="47.25" x14ac:dyDescent="0.25">
      <c r="A276" s="30" t="s">
        <v>241</v>
      </c>
      <c r="B276" s="50" t="s">
        <v>116</v>
      </c>
      <c r="C276" s="45" t="s">
        <v>244</v>
      </c>
      <c r="D276" s="54">
        <f>D278</f>
        <v>15248.2</v>
      </c>
      <c r="E276" s="10"/>
    </row>
    <row r="277" spans="1:5" x14ac:dyDescent="0.25">
      <c r="A277" s="30"/>
      <c r="B277" s="50"/>
      <c r="C277" s="45"/>
      <c r="D277" s="54"/>
      <c r="E277" s="10"/>
    </row>
    <row r="278" spans="1:5" ht="47.25" x14ac:dyDescent="0.25">
      <c r="A278" s="30" t="s">
        <v>245</v>
      </c>
      <c r="B278" s="50" t="s">
        <v>116</v>
      </c>
      <c r="C278" s="45" t="s">
        <v>274</v>
      </c>
      <c r="D278" s="54">
        <v>15248.2</v>
      </c>
      <c r="E278" s="10"/>
    </row>
    <row r="279" spans="1:5" x14ac:dyDescent="0.25">
      <c r="A279" s="30"/>
      <c r="B279" s="50"/>
      <c r="C279" s="45"/>
      <c r="D279" s="54"/>
      <c r="E279" s="10"/>
    </row>
    <row r="280" spans="1:5" ht="78.75" x14ac:dyDescent="0.25">
      <c r="A280" s="30" t="s">
        <v>249</v>
      </c>
      <c r="B280" s="57" t="s">
        <v>116</v>
      </c>
      <c r="C280" s="45" t="s">
        <v>248</v>
      </c>
      <c r="D280" s="54">
        <f>D286+D282+D284</f>
        <v>90287.3</v>
      </c>
      <c r="E280" s="10"/>
    </row>
    <row r="281" spans="1:5" x14ac:dyDescent="0.25">
      <c r="A281" s="30"/>
      <c r="B281" s="57"/>
      <c r="C281" s="45"/>
      <c r="D281" s="54"/>
      <c r="E281" s="10"/>
    </row>
    <row r="282" spans="1:5" ht="47.25" x14ac:dyDescent="0.25">
      <c r="A282" s="30" t="s">
        <v>242</v>
      </c>
      <c r="B282" s="57" t="s">
        <v>116</v>
      </c>
      <c r="C282" s="45" t="s">
        <v>243</v>
      </c>
      <c r="D282" s="54">
        <v>85835.8</v>
      </c>
      <c r="E282" s="10"/>
    </row>
    <row r="283" spans="1:5" x14ac:dyDescent="0.25">
      <c r="A283" s="30"/>
      <c r="B283" s="57"/>
      <c r="C283" s="45"/>
      <c r="D283" s="54"/>
      <c r="E283" s="10"/>
    </row>
    <row r="284" spans="1:5" ht="47.25" x14ac:dyDescent="0.25">
      <c r="A284" s="30" t="s">
        <v>275</v>
      </c>
      <c r="B284" s="57" t="s">
        <v>116</v>
      </c>
      <c r="C284" s="45" t="s">
        <v>276</v>
      </c>
      <c r="D284" s="54">
        <v>2.6</v>
      </c>
      <c r="E284" s="10"/>
    </row>
    <row r="285" spans="1:5" x14ac:dyDescent="0.25">
      <c r="A285" s="30"/>
      <c r="B285" s="57"/>
      <c r="C285" s="45"/>
      <c r="D285" s="54"/>
      <c r="E285" s="10"/>
    </row>
    <row r="286" spans="1:5" ht="63" x14ac:dyDescent="0.25">
      <c r="A286" s="31" t="s">
        <v>134</v>
      </c>
      <c r="B286" s="57" t="s">
        <v>116</v>
      </c>
      <c r="C286" s="43" t="s">
        <v>179</v>
      </c>
      <c r="D286" s="54">
        <v>4448.8999999999996</v>
      </c>
      <c r="E286" s="10"/>
    </row>
    <row r="287" spans="1:5" x14ac:dyDescent="0.25">
      <c r="A287" s="30"/>
      <c r="B287" s="58"/>
      <c r="C287" s="46"/>
      <c r="D287" s="68"/>
      <c r="E287" s="10"/>
    </row>
    <row r="288" spans="1:5" ht="47.25" x14ac:dyDescent="0.25">
      <c r="A288" s="27" t="s">
        <v>250</v>
      </c>
      <c r="B288" s="50" t="s">
        <v>116</v>
      </c>
      <c r="C288" s="43" t="s">
        <v>251</v>
      </c>
      <c r="D288" s="54">
        <f>D290</f>
        <v>-11281.4</v>
      </c>
      <c r="E288" s="10"/>
    </row>
    <row r="289" spans="1:5" x14ac:dyDescent="0.25">
      <c r="A289" s="27"/>
      <c r="B289" s="50"/>
      <c r="C289" s="43"/>
      <c r="D289" s="54"/>
      <c r="E289" s="10"/>
    </row>
    <row r="290" spans="1:5" ht="63" x14ac:dyDescent="0.25">
      <c r="A290" s="27" t="s">
        <v>105</v>
      </c>
      <c r="B290" s="50" t="s">
        <v>116</v>
      </c>
      <c r="C290" s="43" t="s">
        <v>180</v>
      </c>
      <c r="D290" s="54">
        <f>D292+D294</f>
        <v>-11281.4</v>
      </c>
      <c r="E290" s="10"/>
    </row>
    <row r="291" spans="1:5" x14ac:dyDescent="0.25">
      <c r="A291" s="27"/>
      <c r="B291" s="50"/>
      <c r="C291" s="43"/>
      <c r="D291" s="54"/>
      <c r="E291" s="10"/>
    </row>
    <row r="292" spans="1:5" ht="78.75" x14ac:dyDescent="0.25">
      <c r="A292" s="27" t="s">
        <v>240</v>
      </c>
      <c r="B292" s="57" t="s">
        <v>116</v>
      </c>
      <c r="C292" s="47" t="s">
        <v>246</v>
      </c>
      <c r="D292" s="54">
        <v>-8.1</v>
      </c>
      <c r="E292" s="10"/>
    </row>
    <row r="293" spans="1:5" x14ac:dyDescent="0.25">
      <c r="A293" s="27"/>
      <c r="B293" s="50"/>
      <c r="C293" s="43"/>
      <c r="D293" s="54"/>
      <c r="E293" s="10"/>
    </row>
    <row r="294" spans="1:5" ht="63" x14ac:dyDescent="0.25">
      <c r="A294" s="27" t="s">
        <v>133</v>
      </c>
      <c r="B294" s="57" t="s">
        <v>116</v>
      </c>
      <c r="C294" s="43" t="s">
        <v>181</v>
      </c>
      <c r="D294" s="54">
        <v>-11273.3</v>
      </c>
      <c r="E294" s="10"/>
    </row>
    <row r="295" spans="1:5" x14ac:dyDescent="0.25">
      <c r="B295" s="23"/>
      <c r="C295" s="23"/>
      <c r="D295" s="69"/>
      <c r="E295" s="10"/>
    </row>
    <row r="296" spans="1:5" x14ac:dyDescent="0.25">
      <c r="A296" s="33" t="s">
        <v>20</v>
      </c>
      <c r="B296" s="25"/>
      <c r="C296" s="29"/>
      <c r="D296" s="32">
        <f>D16+D238</f>
        <v>2442890.5</v>
      </c>
      <c r="E296" s="10"/>
    </row>
    <row r="297" spans="1:5" x14ac:dyDescent="0.25">
      <c r="A297" s="6"/>
      <c r="B297" s="34"/>
      <c r="C297" s="35"/>
    </row>
    <row r="298" spans="1:5" x14ac:dyDescent="0.25">
      <c r="D298" s="70"/>
    </row>
    <row r="299" spans="1:5" x14ac:dyDescent="0.25">
      <c r="D299" s="71"/>
    </row>
    <row r="300" spans="1:5" x14ac:dyDescent="0.25">
      <c r="D300" s="72"/>
    </row>
  </sheetData>
  <mergeCells count="21">
    <mergeCell ref="C6:E6"/>
    <mergeCell ref="A7:E7"/>
    <mergeCell ref="A12:D12"/>
    <mergeCell ref="A9:E9"/>
    <mergeCell ref="A10:E10"/>
    <mergeCell ref="A11:E11"/>
    <mergeCell ref="A5:E5"/>
    <mergeCell ref="A1:E1"/>
    <mergeCell ref="A2:E2"/>
    <mergeCell ref="A3:E3"/>
    <mergeCell ref="A4:E4"/>
    <mergeCell ref="E160:E165"/>
    <mergeCell ref="E116:E131"/>
    <mergeCell ref="E158:E159"/>
    <mergeCell ref="A13:E13"/>
    <mergeCell ref="E145:E157"/>
    <mergeCell ref="E98:E115"/>
    <mergeCell ref="C89:C90"/>
    <mergeCell ref="D89:D90"/>
    <mergeCell ref="E89:E90"/>
    <mergeCell ref="E56:E84"/>
  </mergeCells>
  <pageMargins left="0.59055118110236227" right="0.11811023622047245" top="0.35433070866141736" bottom="0.35433070866141736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chis-raifo9-fo</dc:creator>
  <cp:lastModifiedBy>1</cp:lastModifiedBy>
  <cp:lastPrinted>2024-03-26T11:11:17Z</cp:lastPrinted>
  <dcterms:created xsi:type="dcterms:W3CDTF">2014-10-29T05:59:09Z</dcterms:created>
  <dcterms:modified xsi:type="dcterms:W3CDTF">2024-05-13T11:28:04Z</dcterms:modified>
</cp:coreProperties>
</file>